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2285" tabRatio="500" activeTab="0"/>
  </bookViews>
  <sheets>
    <sheet name="1Доходы" sheetId="1" r:id="rId1"/>
    <sheet name="2Ведомственная" sheetId="2" r:id="rId2"/>
    <sheet name="3Раздел подраздел" sheetId="3" r:id="rId3"/>
    <sheet name="4 Источники" sheetId="4" r:id="rId4"/>
  </sheets>
  <definedNames>
    <definedName name="_xlnm.Print_Area" localSheetId="0">'1Доходы'!$A$1:$H$51</definedName>
    <definedName name="_xlnm.Print_Area" localSheetId="1">'2Ведомственная'!$A$1:$J$202</definedName>
    <definedName name="_xlnm.Print_Area" localSheetId="2">'3Раздел подраздел'!$A$1:$G$35</definedName>
    <definedName name="_xlnm.Print_Area" localSheetId="3">'4 Источники'!$A$1:$D$20</definedName>
  </definedNames>
  <calcPr fullCalcOnLoad="1"/>
</workbook>
</file>

<file path=xl/sharedStrings.xml><?xml version="1.0" encoding="utf-8"?>
<sst xmlns="http://schemas.openxmlformats.org/spreadsheetml/2006/main" count="924" uniqueCount="438">
  <si>
    <t>№ п/п</t>
  </si>
  <si>
    <t>I.</t>
  </si>
  <si>
    <t>1.</t>
  </si>
  <si>
    <t>2.</t>
  </si>
  <si>
    <t>Налоги на совокупный доход</t>
  </si>
  <si>
    <t>2.1.</t>
  </si>
  <si>
    <t>3.</t>
  </si>
  <si>
    <t>3.1.</t>
  </si>
  <si>
    <t>4.</t>
  </si>
  <si>
    <t>4.1.</t>
  </si>
  <si>
    <t>II.</t>
  </si>
  <si>
    <t>1.1.</t>
  </si>
  <si>
    <t>1.1.1.</t>
  </si>
  <si>
    <t>Код раздела и подраздела</t>
  </si>
  <si>
    <t>Код целевой статьи</t>
  </si>
  <si>
    <t>1.1.2.</t>
  </si>
  <si>
    <t>1.2.</t>
  </si>
  <si>
    <t>3.1.1.</t>
  </si>
  <si>
    <t>5.</t>
  </si>
  <si>
    <t>6.</t>
  </si>
  <si>
    <t>Наименование</t>
  </si>
  <si>
    <t>БЕЗВОЗМЕЗДНЫЕ ПОСТУПЛЕНИЯ</t>
  </si>
  <si>
    <t>0103</t>
  </si>
  <si>
    <t>0500</t>
  </si>
  <si>
    <t>0300</t>
  </si>
  <si>
    <t>0309</t>
  </si>
  <si>
    <t>0700</t>
  </si>
  <si>
    <t>0800</t>
  </si>
  <si>
    <t>0801</t>
  </si>
  <si>
    <t>0100</t>
  </si>
  <si>
    <t>0102</t>
  </si>
  <si>
    <t>000</t>
  </si>
  <si>
    <t>182</t>
  </si>
  <si>
    <t>Единый налог на вмененный доход для отдельных видов деятельности</t>
  </si>
  <si>
    <t>1 00 00000 00 0000 000</t>
  </si>
  <si>
    <t>1 05 00000 00 0000 000</t>
  </si>
  <si>
    <t>1 05 01000 00 0000 110</t>
  </si>
  <si>
    <t xml:space="preserve"> 1 05 02000 02 0000 110</t>
  </si>
  <si>
    <t>1 16 00000 00 0000 000</t>
  </si>
  <si>
    <t>2 00 00000 00 0000 000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</si>
  <si>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</si>
  <si>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</si>
  <si>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</si>
  <si>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</si>
  <si>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</si>
  <si>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</si>
  <si>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1 13 00000 00 0000 000</t>
  </si>
  <si>
    <t>0503</t>
  </si>
  <si>
    <t>4.1.1.</t>
  </si>
  <si>
    <t>7.</t>
  </si>
  <si>
    <t>СОЦИАЛЬНАЯ ПОЛИТИКА</t>
  </si>
  <si>
    <t>ОБРАЗОВАНИЕ</t>
  </si>
  <si>
    <t>ЖИЛИЩНО-КОММУНАЛЬНОЕ ХОЗЯЙСТВО</t>
  </si>
  <si>
    <t>НАЦИОНАЛЬНАЯ БЕЗОПАСНОСТЬ И ПРАВООХРАНИТЕЛЬНАЯ ДЕЯТЕЛЬНОСТЬ</t>
  </si>
  <si>
    <t>ОБЩЕГОСУДАРСТВЕННЫЕ ВОПРОСЫ</t>
  </si>
  <si>
    <t>Изменение отстатков средств на счетах по учету средств бюджета</t>
  </si>
  <si>
    <t>Налог, взимаемый в связи с применением упрощенной системы налогообложения</t>
  </si>
  <si>
    <t>806</t>
  </si>
  <si>
    <t>807</t>
  </si>
  <si>
    <t>1.2.1.1.</t>
  </si>
  <si>
    <t>1.2.1.2.</t>
  </si>
  <si>
    <t>НАЛОГОВЫЕ И НЕНАЛОГОВЫЕ ДОХОДЫ</t>
  </si>
  <si>
    <t xml:space="preserve"> </t>
  </si>
  <si>
    <t>7.1.1.</t>
  </si>
  <si>
    <t>1.1.1.1.</t>
  </si>
  <si>
    <t>1.2.2.</t>
  </si>
  <si>
    <t>1.2.1.</t>
  </si>
  <si>
    <t>2.1.1.</t>
  </si>
  <si>
    <t>СРЕДСТВА МАССОВОЙ ИНФОРМАЦИИ</t>
  </si>
  <si>
    <t>1.2.2.1.</t>
  </si>
  <si>
    <t>8.1.</t>
  </si>
  <si>
    <t>8.1.1.</t>
  </si>
  <si>
    <t>8.1.1.1.</t>
  </si>
  <si>
    <t>0113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</si>
  <si>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</si>
  <si>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</si>
  <si>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</si>
  <si>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</si>
  <si>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</si>
  <si>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</si>
  <si>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</si>
  <si>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0111</t>
  </si>
  <si>
    <t>7.1.</t>
  </si>
  <si>
    <t>0709</t>
  </si>
  <si>
    <t>1 13 02990 00 0000 130</t>
  </si>
  <si>
    <t>1 13 02993 03 0000 130</t>
  </si>
  <si>
    <t>1 13 02993 03 0100 130</t>
  </si>
  <si>
    <t>ШТРАФЫ, САНКЦИИ, ВОЗМЕЩЕНИЕ УЩЕРБА</t>
  </si>
  <si>
    <t xml:space="preserve">1 13 02000 00 0000 130 </t>
  </si>
  <si>
    <t>Доходы от компенсации затрат государства</t>
  </si>
  <si>
    <t>4.1.2.</t>
  </si>
  <si>
    <t xml:space="preserve">Прочие доходы от компенсации затрат государства </t>
  </si>
  <si>
    <t>Субвенции местным бюджетам на выполнение передаваемых полномочий субъектов Российской Федерации</t>
  </si>
  <si>
    <t>4.1.2.1.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</si>
  <si>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</si>
  <si>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ЭКОНОМИКА</t>
  </si>
  <si>
    <t>0400</t>
  </si>
  <si>
    <t>0401</t>
  </si>
  <si>
    <t>8.</t>
  </si>
  <si>
    <t>1.3.</t>
  </si>
  <si>
    <t>1 05 04000 02 0000 110</t>
  </si>
  <si>
    <t>Налог, взимаемый в связи с применением патентной системы налогообложения</t>
  </si>
  <si>
    <t>3.2.1.</t>
  </si>
  <si>
    <t>3.2.1.1.</t>
  </si>
  <si>
    <t>ИТОГО</t>
  </si>
  <si>
    <t>Всего источников финансирования       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</si>
  <si>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</si>
  <si>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</si>
  <si>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</si>
  <si>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1.1.1.1.1.</t>
  </si>
  <si>
    <t>1.1.2.1.</t>
  </si>
  <si>
    <t>1.1.2.1.1.</t>
  </si>
  <si>
    <t>1.1.2.2.</t>
  </si>
  <si>
    <t>1.1.2.2.1.</t>
  </si>
  <si>
    <t>1.1.2.3.</t>
  </si>
  <si>
    <t>1.1.2.3.1.</t>
  </si>
  <si>
    <t>2.1.1.1.</t>
  </si>
  <si>
    <t xml:space="preserve">Увеличение прочих остатков денежных средств бюджета </t>
  </si>
  <si>
    <t>824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</si>
  <si>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</si>
  <si>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</si>
  <si>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</si>
  <si>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1.3.1.</t>
  </si>
  <si>
    <t xml:space="preserve">1 05 04030 02 0000 110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</si>
  <si>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</si>
  <si>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Код бюджетной классификации</t>
  </si>
  <si>
    <t>3.1.1.1.</t>
  </si>
  <si>
    <t>9.</t>
  </si>
  <si>
    <t>1.3.2.</t>
  </si>
  <si>
    <t>1.3.1.1.</t>
  </si>
  <si>
    <t>1.3.2.1.</t>
  </si>
  <si>
    <t>4.1.1.1.</t>
  </si>
  <si>
    <t>4.1.1.1.1.</t>
  </si>
  <si>
    <t>7.1.1.1.</t>
  </si>
  <si>
    <t>9.1.</t>
  </si>
  <si>
    <t>9.1.1.</t>
  </si>
  <si>
    <t>9.1.1.1.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</si>
  <si>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</si>
  <si>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</si>
  <si>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5.1.1.</t>
  </si>
  <si>
    <t>5.1.1.1.</t>
  </si>
  <si>
    <t>5.2.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</si>
  <si>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</si>
  <si>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815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</si>
  <si>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</si>
  <si>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</si>
  <si>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ДОХОДЫ ОТ ОКАЗАНИЯ ПЛАТНЫХ УСЛУГ И КОМПЕНСАЦИИ ЗАТРАТ ГОСУДАРСТВА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</si>
  <si>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</si>
  <si>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</si>
  <si>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2 02 30000 00 0000 150</t>
  </si>
  <si>
    <t>2 02 30024 00 0000 150</t>
  </si>
  <si>
    <t>2 02 30024 03 0000 150</t>
  </si>
  <si>
    <t>2 02 30027 00 0000 150</t>
  </si>
  <si>
    <t>2 02 30027 03 0000 150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</si>
  <si>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</si>
  <si>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2 02 30024 03 0100 150</t>
  </si>
  <si>
    <t>2 02 30024 03 0200 150</t>
  </si>
  <si>
    <t>2 02 30027 03 0100 150</t>
  </si>
  <si>
    <t>2 02 30027 03 0200 150</t>
  </si>
  <si>
    <t>0412</t>
  </si>
  <si>
    <t>2.1.1.1.1.</t>
  </si>
  <si>
    <t>1.1.3.</t>
  </si>
  <si>
    <t>6.1.</t>
  </si>
  <si>
    <t>0705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</si>
  <si>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</si>
  <si>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</si>
  <si>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</si>
  <si>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4.1.3.</t>
  </si>
  <si>
    <t>4.1.4.</t>
  </si>
  <si>
    <t>4.1.5.</t>
  </si>
  <si>
    <t>3.1.1.1.1.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</si>
  <si>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</si>
  <si>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</si>
  <si>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</si>
  <si>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Приложение №1</t>
  </si>
  <si>
    <t>849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</si>
  <si>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</si>
  <si>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</si>
  <si>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</si>
  <si>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</si>
  <si>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Штрафы, предусмотренные статьями 12 – 37-1, 44 Закона Санкт-Петербурга
от 12.05.2010 № 273-70 «Об административных правонарушениях в СанктПетербурге»</t>
  </si>
  <si>
    <t>923</t>
  </si>
  <si>
    <t>2 02 00000 00 0000 000</t>
  </si>
  <si>
    <t>Безвозмездные поступления от других бюджетов бюджетной системы Российской Федерации</t>
  </si>
  <si>
    <t>1.2.1.1.1.</t>
  </si>
  <si>
    <t>1.2.1.1.2.</t>
  </si>
  <si>
    <t>(тыс. руб)</t>
  </si>
  <si>
    <t>НАИМЕНОВАНИЕ СТАТЕЙ</t>
  </si>
  <si>
    <t>ГРБС код</t>
  </si>
  <si>
    <t>Код вида расходов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</si>
  <si>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</si>
  <si>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</si>
  <si>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</si>
  <si>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 xml:space="preserve">Расходы на содержание центрального аппарата Муниципального Совета </t>
  </si>
  <si>
    <t>Закупка товаров, работ и услуг для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</si>
  <si>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</si>
  <si>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</si>
  <si>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Уплата  налогов, сборов и иных платежей</t>
  </si>
  <si>
    <t>Расходы по компенсации  депутатам муниципального совета,  осуществляющим свои полномочия на непостоянной основе, расходов в связи с осуществлением ими своих мандатов</t>
  </si>
  <si>
    <t>ДРУГИЕ ОБЩЕГОСУДАРСТВЕННЫЕ  ВОПРОСЫ</t>
  </si>
  <si>
    <t>1.3.1.1.1.</t>
  </si>
  <si>
    <t>ГЛАВНЫЙ  РАСПОРЯДИТЕЛЬ СРЕДСТВ МЕСТНОГО БЮДЖЕТА- МЕСТНАЯ АДМИНИСТРАЦИЯ ВНУТРИГОРОДСКОГО МУНИЦИПАЛЬНОГО ОБРАЗОВАНИЯ САНКТ-ПЕТЕРБУРГА МУНИЦИПАЛЬНЫЙ ОКРУГ СЕВЕРНЫЙ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</si>
  <si>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</si>
  <si>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Расходы на содержание главы Местной Администрации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</si>
  <si>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</si>
  <si>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</si>
  <si>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</si>
  <si>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Закупка товаров, работ и услуг для государственных (муниципальных) нужд</t>
  </si>
  <si>
    <t>РЕЗЕРВНЫЕ ФОНДЫ</t>
  </si>
  <si>
    <t xml:space="preserve">Резервный фонд Местной Администрации </t>
  </si>
  <si>
    <t>Резервные средства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</si>
  <si>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</si>
  <si>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</si>
  <si>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Муниципальная программа "Развитие и обеспечение безопасности муниципальной информационно-коммуникационной инфраструктуры"</t>
  </si>
  <si>
    <t>1.3.2.1.1.</t>
  </si>
  <si>
    <t>1.3.3.</t>
  </si>
  <si>
    <t>1.3.3.1.</t>
  </si>
  <si>
    <t>1.3.3.1.1.</t>
  </si>
  <si>
    <t>1.3.4.</t>
  </si>
  <si>
    <t>1.3.4.1</t>
  </si>
  <si>
    <t>1.3.4.1.1</t>
  </si>
  <si>
    <t>1.3.5.</t>
  </si>
  <si>
    <t>1.3.5.1.</t>
  </si>
  <si>
    <t>1.3.5.1.1.</t>
  </si>
  <si>
    <t>1.3.6.</t>
  </si>
  <si>
    <t>1.3.6.1.</t>
  </si>
  <si>
    <t>1.3.6.1.1.</t>
  </si>
  <si>
    <t>1.3.7.</t>
  </si>
  <si>
    <t>1.3.7.1.</t>
  </si>
  <si>
    <t>1.3.7.1.1.</t>
  </si>
  <si>
    <t>1.3.8.</t>
  </si>
  <si>
    <t>1.3.8.1.</t>
  </si>
  <si>
    <t>1.3.8.1.1.</t>
  </si>
  <si>
    <t>1.3.9.</t>
  </si>
  <si>
    <t>1.3.9.1.</t>
  </si>
  <si>
    <t>1.3.9.1.1.</t>
  </si>
  <si>
    <t>1.3.10.</t>
  </si>
  <si>
    <t>1.3.10.1.</t>
  </si>
  <si>
    <t>1.3.10.1.1.</t>
  </si>
  <si>
    <t>Иные закупки товаров, работ и услуг для обеспечения муниципальных нужд</t>
  </si>
  <si>
    <t>ЗАЩИТА НАСЕЛЕНИЯ И ТЕРРИТОРИИ ОТ  ЧРЕЗВЫЧАЙНЫХ СИТУАЦИЙ ПРИРОДНОГО И ТЕХНОГЕННОГО ХАРАКТЕРА, ГРАЖДАНСКАЯ ОБОРОНА</t>
  </si>
  <si>
    <t>ОБЩЕЭКОНОМИЧЕСКИЕ ВОПРОСЫ</t>
  </si>
  <si>
    <t>3.2.</t>
  </si>
  <si>
    <t>ДРУГИЕ ВОПРОСЫ В ОБЛАСТИ НАЦИОНАЛЬНОЙ ЭКОНОМИКИ</t>
  </si>
  <si>
    <t>3.2.1.1.1.</t>
  </si>
  <si>
    <t>БЛАГОУСТРОЙСТВО</t>
  </si>
  <si>
    <t>Муниципальная программа "По комплексному благоустройству в рамках формирования комфортной городской среды на территории в границах внутригородского муниципального образования Санкт-Петербурга муниципальный округ Северный" за счет субсидии из бюджета Санкт-Петербурга</t>
  </si>
  <si>
    <t>60000S0931</t>
  </si>
  <si>
    <t>Муниципальная программа "По комплексному благоустройству в рамках формирования комфортной городской среды на территории в границах внутригородского муниципального образования Санкт-Петербурга муниципальный округ Северный" за счет средств местного бюджета Санкт-Петербурга</t>
  </si>
  <si>
    <t>60000М0931</t>
  </si>
  <si>
    <t>4.1.2.1.1</t>
  </si>
  <si>
    <t>4.1.3.1.</t>
  </si>
  <si>
    <t>4.1.3.1.1.</t>
  </si>
  <si>
    <t>4.1.4.1.</t>
  </si>
  <si>
    <t>4.1.4.1.1.</t>
  </si>
  <si>
    <t>4.1.5.1.</t>
  </si>
  <si>
    <t>4.1.5.1.1.</t>
  </si>
  <si>
    <t>4.1.5.2.</t>
  </si>
  <si>
    <t>4.1.5.2.1.</t>
  </si>
  <si>
    <t>4.1.6.</t>
  </si>
  <si>
    <t>4.1.6.1.</t>
  </si>
  <si>
    <t>4.1.6.1.1.</t>
  </si>
  <si>
    <t>4.1.7.</t>
  </si>
  <si>
    <t>4.1.7.1.</t>
  </si>
  <si>
    <t>4.1.7.1.1.</t>
  </si>
  <si>
    <t>4.1.8.</t>
  </si>
  <si>
    <t>4.1.8.1.</t>
  </si>
  <si>
    <t>4.1.8.1.1.</t>
  </si>
  <si>
    <t>4.1.9.</t>
  </si>
  <si>
    <t>Муниципальная программа "По комплексному благоустройству в рамках формирования комфортной городской среды на территории в границах внутригородского муниципального образования Санкт-Петербурга муниципальный округ Северный"</t>
  </si>
  <si>
    <t>4.1.9.1.</t>
  </si>
  <si>
    <t>4.1.9.1.1.</t>
  </si>
  <si>
    <t>4.1.10.</t>
  </si>
  <si>
    <t>4.1.10.1.</t>
  </si>
  <si>
    <t>4.1.10.1.1</t>
  </si>
  <si>
    <t>5.1.</t>
  </si>
  <si>
    <t xml:space="preserve">ПРОФЕССИОНАЛЬНАЯ ПОДГОТОВКА, ПЕРЕПОДГОТОВКА И ПОВЫШЕНИЕ КВАЛИФИКАЦИИ  </t>
  </si>
  <si>
    <t>5.1.1.1.1.</t>
  </si>
  <si>
    <t>МОЛОДЕЖНАЯ ПОЛИТИКА</t>
  </si>
  <si>
    <t>5.2.1.</t>
  </si>
  <si>
    <t>5.2.1.1</t>
  </si>
  <si>
    <t>5.2.1.1.1.</t>
  </si>
  <si>
    <t>5.2.2.</t>
  </si>
  <si>
    <t>5.2.2.1.</t>
  </si>
  <si>
    <t>5.2.2.1.1.</t>
  </si>
  <si>
    <t>5.3.</t>
  </si>
  <si>
    <t>ДРУГИЕ ВОПРОСЫ В ОБЛАСТИ ОБРАЗОВАНИЯ</t>
  </si>
  <si>
    <t>5.3.1.</t>
  </si>
  <si>
    <t>5.3.1.1</t>
  </si>
  <si>
    <t>5.3.1.1.1.</t>
  </si>
  <si>
    <t>5.3.2.</t>
  </si>
  <si>
    <t>5.3.2.1</t>
  </si>
  <si>
    <t>5.3.2.1.1</t>
  </si>
  <si>
    <t>5.3.3.</t>
  </si>
  <si>
    <t>5.3.3.1</t>
  </si>
  <si>
    <t>5.3.3.1.1</t>
  </si>
  <si>
    <t>5.3.4.</t>
  </si>
  <si>
    <t>5.3.4.1</t>
  </si>
  <si>
    <t>5.3.4.1.1</t>
  </si>
  <si>
    <t>5.3.5.</t>
  </si>
  <si>
    <t>5.3.5.1</t>
  </si>
  <si>
    <t>5.3.5.1.1</t>
  </si>
  <si>
    <t>5.3.6.</t>
  </si>
  <si>
    <t>5.3.6.1.</t>
  </si>
  <si>
    <t>5.3.6.1.1.</t>
  </si>
  <si>
    <t>5.3.7.</t>
  </si>
  <si>
    <t>5.3.7.1</t>
  </si>
  <si>
    <t>5.3.7.1.1.</t>
  </si>
  <si>
    <t>5.3.8.</t>
  </si>
  <si>
    <t>5.3.8.1</t>
  </si>
  <si>
    <t>КУЛЬТУРА,  КИНЕМАТОГРАФИЯ</t>
  </si>
  <si>
    <t>КУЛЬТУРА</t>
  </si>
  <si>
    <t>6.1.2.</t>
  </si>
  <si>
    <t>6.1.2.1.</t>
  </si>
  <si>
    <t>6.1.2.1.1.</t>
  </si>
  <si>
    <t>6.1.3.</t>
  </si>
  <si>
    <t>6.1.3.1.</t>
  </si>
  <si>
    <t>6.1.3.1.1.</t>
  </si>
  <si>
    <t>6.1.4.</t>
  </si>
  <si>
    <t>6.1.4.1.</t>
  </si>
  <si>
    <t>6.1.4.1.1.</t>
  </si>
  <si>
    <t>ПЕНСИОННОЕ ОБЕСПЕЧЕНИЕ</t>
  </si>
  <si>
    <t>Расходы на предоставление доплат к пенсии, пенсии за выслугу лет лицам, замещавшим муниципальные должности и должности муниципальной службы</t>
  </si>
  <si>
    <t>7.1.1.1.1.</t>
  </si>
  <si>
    <t>Публичные нормативные социальные выплаты гражданам</t>
  </si>
  <si>
    <t>7.2.</t>
  </si>
  <si>
    <t>ОХРАНА СЕМЬИ И ДЕТСТВА</t>
  </si>
  <si>
    <t>7.2.1.</t>
  </si>
  <si>
    <t>Расходы на исполнение государственного полномочия Санкт-Петербурга  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</si>
  <si>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</si>
  <si>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7.2.1.1.</t>
  </si>
  <si>
    <t>7.2.1.1.1.</t>
  </si>
  <si>
    <t>7.2.2.</t>
  </si>
  <si>
    <t>51100G0870</t>
  </si>
  <si>
    <t>7.2.2.1.</t>
  </si>
  <si>
    <t>7.2.2.1.1.</t>
  </si>
  <si>
    <t>ФИЗИЧЕСКАЯ КУЛЬТУРА И СПОРТ</t>
  </si>
  <si>
    <t>ФИЗИЧЕСКАЯ КУЛЬТУРА</t>
  </si>
  <si>
    <t>8.1.1.1.1.</t>
  </si>
  <si>
    <t>ПЕРИОДИЧЕСКАЯ ПЕЧАТЬ И ИЗДАТЕЛЬСТВА</t>
  </si>
  <si>
    <t>9.1.1.1.1.</t>
  </si>
  <si>
    <t>ИТОГО РАСХОДОВ</t>
  </si>
  <si>
    <t>Приложение №2</t>
  </si>
  <si>
    <t>(тыс. руб.)</t>
  </si>
  <si>
    <t>0707</t>
  </si>
  <si>
    <t>1.2.2.4.</t>
  </si>
  <si>
    <t>1.2.2.4.1.</t>
  </si>
  <si>
    <t>1.1.3.1</t>
  </si>
  <si>
    <t>1.1.3.1.1.</t>
  </si>
  <si>
    <t>1.1.3.2.</t>
  </si>
  <si>
    <t>1.1.3.2.1.</t>
  </si>
  <si>
    <t>Расходы на выплаты персоналу государственных (муниципальных) органов</t>
  </si>
  <si>
    <t>1.2.2.1.1.</t>
  </si>
  <si>
    <t>Приложение №4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</si>
  <si>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</si>
  <si>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</si>
  <si>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</si>
  <si>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</si>
  <si>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</si>
  <si>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</si>
  <si>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</si>
  <si>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</si>
  <si>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</si>
  <si>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923 01 05 02 01 03 0000 510</t>
  </si>
  <si>
    <t>923 01 05 02 01 03 0000 610</t>
  </si>
  <si>
    <t>2.1.2.1.2.</t>
  </si>
  <si>
    <t>3.1.1.2.</t>
  </si>
  <si>
    <t>3.1.1.3.</t>
  </si>
  <si>
    <t>3.1.1.4.</t>
  </si>
  <si>
    <t>3.1.1.5.</t>
  </si>
  <si>
    <t>3.1.2.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</si>
  <si>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актов субъектов Российской Федерации</t>
  </si>
  <si>
    <t xml:space="preserve">ГЛАВНЫЙ РАСПОРЯДИТЕЛЬ СРЕДСТВ МЕСТНОГО БЮДЖЕТА – ПРЕДСТАВИТЕЛЬНЫЙ ОРГАН (МУНИЦИПАЛЬНЫЙ СОВЕТ) ВНУТРИГОРОДСКОГО МУНИЦИПАЛЬНОГО ОБРАЗОВАНИЯ САНКТ-ПЕТЕРБУРГА МУНИЦИПАЛЬНЫЙ ОКРУГ СЕВЕРНЫЙ </t>
  </si>
  <si>
    <t>0020100011</t>
  </si>
  <si>
    <t>0020200021</t>
  </si>
  <si>
    <t>0020400023</t>
  </si>
  <si>
    <t>0920100441</t>
  </si>
  <si>
    <t>0020500031</t>
  </si>
  <si>
    <t>00220600032</t>
  </si>
  <si>
    <t>0020600032</t>
  </si>
  <si>
    <t>0700000061</t>
  </si>
  <si>
    <t>Муниципальная программа "Формирование архивных фондов органов местного самоуправления"</t>
  </si>
  <si>
    <t xml:space="preserve">Муниципальная программа "Участие в деятельности по профилактике правонарушений" </t>
  </si>
  <si>
    <t xml:space="preserve">Муниципальная программа "Участие в профилактике терроризма и экстремизма" </t>
  </si>
  <si>
    <t>Муниципальная программа "Охрана здоровья граждан от воздействия окружающего табачного дыма и последствий потребления табака"</t>
  </si>
  <si>
    <t>Муниципальная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и психотропных веществ, новых потенциально опасных психоактивных веществ, наркомании в Санкт-Петербурге"</t>
  </si>
  <si>
    <t xml:space="preserve">Муниципальная программа "Реализация мер по профилактике дорожно-транспортного травматизма" </t>
  </si>
  <si>
    <t>Муниципальная программа "Защита прав потребителей"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</si>
  <si>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культурную адаптацию мигрантов, профилактику межнациональных (межэтнических) конфликтов"</t>
  </si>
  <si>
    <t xml:space="preserve">Муниципальная программа "Организация в установленном порядке сбора и обмена информацией в области защиты населения и территории от чрезвычайных ситуаций,  а также содействие  в информировании об угрозе возникновения или о возникновении чрезвычайной ситуации, и  подготовка неработающего населения муниципального образования способам защиты и действиям в чрезвычайных ситуациях , а также способам защиты от опасностей, возникающих при ведении военных действий или вследствие этих действий" </t>
  </si>
  <si>
    <t xml:space="preserve">Муниципальная программа "Участие в организации и финансировании временного трудоустройства несовершеннолетних в возрасте от 14 до 18 лет в свободное от учебы время" </t>
  </si>
  <si>
    <t xml:space="preserve">Муниципальная программа "Развитие малого бизнеса" </t>
  </si>
  <si>
    <t>Муниципальная программа "Благоустройство  придомовых территорий и дворовых территорий в границах внутригородского муниципального образования Санкт-Петербурга муниципальный округ Северный"</t>
  </si>
  <si>
    <t xml:space="preserve">Муниципальная программа "Установка и содержание малых архитектурных форм на территории в границах внутригородского муниципального образования Санкт-Петербурга муниципальный округ Северный" </t>
  </si>
  <si>
    <t>Муниципальная программа "Озеленение территории в границах внутригородского муниципального образования Санкт-Петербурга муниципальный округ Северный"</t>
  </si>
  <si>
    <t>Муниципальная программа "Уборка территорий, тупиков и проездов, не включенных в адресные программы, утвержденные исполнительными органами государственной власти Санкт-Петербурга"</t>
  </si>
  <si>
    <t>Муниципальная программа "Обустройство детских площадок  на территории в границах внутригородского муниципального образования Санкт-Петербурга муниципальный округ Северный"</t>
  </si>
  <si>
    <t xml:space="preserve">Муниципальная программа "Обустройство спортивных площадок  на территории в границах внутригородского муниципального образования Санкт-Петербурга муниципальный округ Северный" </t>
  </si>
  <si>
    <t>Муниципальная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</t>
  </si>
  <si>
    <t xml:space="preserve">Муниципальная программа "Развитие и совершенствование муниципальной службы, и кадрового потенциала органов местного самоуправления" </t>
  </si>
  <si>
    <t xml:space="preserve">Муниципальная программа "Комплексные мероприятия в области  патриотического воспитания" </t>
  </si>
  <si>
    <t>Муниципальная программа "Комплексные мероприятия в области организации досуга населения (молодежи) внутригородского муниципального образования Санкт-Петербурга муниципальный округ Северный"</t>
  </si>
  <si>
    <t>Муниципальная программа "Организация информирования, консультирования и содействия жителям  по вопросам создания ТСЖ"</t>
  </si>
  <si>
    <t>Муниципальная программа "Организация и проведение местных,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</si>
  <si>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</si>
  <si>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Муниципальная программа "Комплексные мероприятия в области организации досуга населения внутригородского муниципального образования Санкт-Петербурга муниципальный округ Северный"</t>
  </si>
  <si>
    <t>Муниципальная программа "Развитие физической культуры и спорта среди жителей внутригородского муниципального образования Санкт-Петербурга муниципальный округ Северный"</t>
  </si>
  <si>
    <t xml:space="preserve">Муниципальная программа "Учреждение печатного средства массовой информации" </t>
  </si>
  <si>
    <t>5.3.8.1.1</t>
  </si>
  <si>
    <t>0920300231</t>
  </si>
  <si>
    <t>к постановлению Местной администрации</t>
  </si>
  <si>
    <t>1.1.1.2.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</si>
  <si>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</si>
  <si>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</si>
  <si>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</si>
  <si>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</si>
  <si>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</si>
  <si>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1 05 01011 01 0000 110</t>
  </si>
  <si>
    <t>1 05 01020 01 0000 110</t>
  </si>
  <si>
    <t>1 05 01022 01 0000 110</t>
  </si>
  <si>
    <t>2 02 20000 00 0000 150</t>
  </si>
  <si>
    <t>Субсидии бюджетам бюджетной системы Российской Федерации</t>
  </si>
  <si>
    <t>2 02 29999 00 0000 150</t>
  </si>
  <si>
    <t>Прочие субсидии</t>
  </si>
  <si>
    <t>Утверждено на 2020 год</t>
  </si>
  <si>
    <t>Исполнено за 1 квартал 2020 года</t>
  </si>
  <si>
    <t>Неисполненные назначения</t>
  </si>
  <si>
    <t>% исполнения бюджета</t>
  </si>
  <si>
    <t>ОТЧЕТ ОБ ИСПОЛНЕНИИ МЕСТНОГО БЮДЖЕТА
ВНУТРИГОРОДСКОГО МУНИЦИПАЛЬНОГО ОБРАЗОВАНИЯ САНКТ-ПЕТЕРБУРГА
МУНИЦИПАЛЬНЫЙ ОКРУГ СЕВЕРНЫЙ
ЗА 1 квартал 2020 ГОДА
Показатели доходов бюджета по кодам классификации доходов бюджета</t>
  </si>
  <si>
    <t>3.2</t>
  </si>
  <si>
    <t>х</t>
  </si>
  <si>
    <t xml:space="preserve">ОТЧЕТ ОБ ИСПОЛНЕНИИ МЕСТНОГО БЮДЖЕТА
ВНУТРИГОРОДСКОГО МУНИЦИПАЛЬНОГО ОБРАЗОВАНИЯ САНТК-ПЕТЕРБУРГА
МУНИЦИПАЛЬНЫЙ ОКРУГ СЕВЕРНЫЙ
за 1 квартал 2020 ГОДА
Показатели расходов бюджета по ведомственной структуре расходов бюджета
</t>
  </si>
  <si>
    <t>Приложение №3</t>
  </si>
  <si>
    <t xml:space="preserve">ОТЧЕТ ОБ ИСПОЛНЕНИИ МЕСТНОГО БЮДЖЕТА
ВНУТРИГОРОДСКОГО МУНИЦИПАЛЬНОГО ОБРАЗОВАНИЯ САНТК-ПЕТЕРБУРГА
МУНИЦИПАЛЬНЫЙ ОКРУГ СЕВЕРНЫЙ
за 1 квартал 2020 ГОДА
Показатели расходов бюджета по разделам и подразделам классификации расходов бюджета
</t>
  </si>
  <si>
    <t xml:space="preserve">ОТЧЕТ ОБ ИСПОЛНЕНИИ МЕСТНОГО БЮДЖЕТА
ВНУТРИГОРОДСКОГО МУНИЦИПАЛЬНОГО ОБРАЗОВАНИЯ САНТК-ПЕТЕРБУРГА
МУНИЦИПАЛЬНЫЙ ОКРУГ СЕВЕРНЫЙ
за 1 квартал 2020 ГОДА
Показатели источников финансирования дефицита бюджета по кодам классификации источников финансирования дефицита бюджета
</t>
  </si>
  <si>
    <t>Утверждено на год</t>
  </si>
  <si>
    <t>Исполнено</t>
  </si>
  <si>
    <t>от 29.04.2020  №40-МА-2020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</si>
</sst>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8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wrapText="1"/>
    </xf>
    <xf numFmtId="177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77" fontId="8" fillId="0" borderId="10" xfId="0" applyNumberFormat="1" applyFont="1" applyBorder="1" applyAlignment="1">
      <alignment/>
    </xf>
    <xf numFmtId="177" fontId="9" fillId="32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 wrapText="1"/>
    </xf>
    <xf numFmtId="177" fontId="8" fillId="32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wrapText="1"/>
    </xf>
    <xf numFmtId="177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77" fontId="9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left"/>
    </xf>
    <xf numFmtId="177" fontId="9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/>
    </xf>
    <xf numFmtId="177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2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8" fillId="0" borderId="13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9" fillId="34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="112" zoomScaleSheetLayoutView="112" workbookViewId="0" topLeftCell="A1">
      <selection activeCell="A5" sqref="A5:H5"/>
    </sheetView>
  </sheetViews>
  <sheetFormatPr defaultColWidth="9.00390625" defaultRowHeight="12.75"/>
  <cols>
    <col min="1" max="2" width="6.75390625" style="0" customWidth="1"/>
    <col min="3" max="3" width="19.875" style="0" customWidth="1"/>
    <col min="4" max="4" width="42.00390625" style="0" customWidth="1"/>
    <col min="5" max="5" width="12.75390625" style="0" customWidth="1"/>
  </cols>
  <sheetData>
    <row r="1" spans="1:8" ht="15.75" customHeight="1">
      <c r="A1" s="84" t="s">
        <v>174</v>
      </c>
      <c r="B1" s="84"/>
      <c r="C1" s="84"/>
      <c r="D1" s="84"/>
      <c r="E1" s="84"/>
      <c r="F1" s="84"/>
      <c r="G1" s="84"/>
      <c r="H1" s="84"/>
    </row>
    <row r="2" spans="1:8" ht="15.75" customHeight="1">
      <c r="A2" s="84" t="s">
        <v>410</v>
      </c>
      <c r="B2" s="84"/>
      <c r="C2" s="84"/>
      <c r="D2" s="84"/>
      <c r="E2" s="84"/>
      <c r="F2" s="84"/>
      <c r="G2" s="84"/>
      <c r="H2" s="84"/>
    </row>
    <row r="3" spans="1:8" s="42" customFormat="1" ht="15.75" customHeight="1">
      <c r="A3" s="86" t="s">
        <v>437</v>
      </c>
      <c r="B3" s="86"/>
      <c r="C3" s="86"/>
      <c r="D3" s="86"/>
      <c r="E3" s="86"/>
      <c r="F3" s="86"/>
      <c r="G3" s="86"/>
      <c r="H3" s="86"/>
    </row>
    <row r="4" spans="1:5" s="42" customFormat="1" ht="15.75">
      <c r="A4" s="70"/>
      <c r="B4" s="70"/>
      <c r="C4" s="70"/>
      <c r="D4" s="70"/>
      <c r="E4" s="70"/>
    </row>
    <row r="5" spans="1:8" ht="73.5" customHeight="1">
      <c r="A5" s="80" t="s">
        <v>428</v>
      </c>
      <c r="B5" s="80"/>
      <c r="C5" s="80"/>
      <c r="D5" s="80"/>
      <c r="E5" s="80"/>
      <c r="F5" s="80"/>
      <c r="G5" s="80"/>
      <c r="H5" s="80"/>
    </row>
    <row r="6" spans="1:8" ht="15" customHeight="1">
      <c r="A6" s="33"/>
      <c r="B6" s="19"/>
      <c r="C6" s="32"/>
      <c r="D6" s="32"/>
      <c r="E6" s="81" t="s">
        <v>186</v>
      </c>
      <c r="F6" s="81"/>
      <c r="G6" s="81"/>
      <c r="H6" s="81"/>
    </row>
    <row r="7" spans="1:8" ht="66" customHeight="1">
      <c r="A7" s="43" t="s">
        <v>0</v>
      </c>
      <c r="B7" s="82" t="s">
        <v>125</v>
      </c>
      <c r="C7" s="83"/>
      <c r="D7" s="71" t="s">
        <v>20</v>
      </c>
      <c r="E7" s="71" t="s">
        <v>424</v>
      </c>
      <c r="F7" s="71" t="s">
        <v>425</v>
      </c>
      <c r="G7" s="71" t="s">
        <v>426</v>
      </c>
      <c r="H7" s="71" t="s">
        <v>427</v>
      </c>
    </row>
    <row r="8" spans="1:8" ht="12.75">
      <c r="A8" s="16" t="s">
        <v>1</v>
      </c>
      <c r="B8" s="34" t="s">
        <v>31</v>
      </c>
      <c r="C8" s="35" t="s">
        <v>34</v>
      </c>
      <c r="D8" s="5" t="s">
        <v>61</v>
      </c>
      <c r="E8" s="6">
        <f>SUM(E9,E21,E27,)</f>
        <v>74210.2</v>
      </c>
      <c r="F8" s="6">
        <f>SUM(F9,F21,F27,)</f>
        <v>10847.9</v>
      </c>
      <c r="G8" s="6">
        <f>E8-F8</f>
        <v>63362.299999999996</v>
      </c>
      <c r="H8" s="6">
        <f>F8/E8*100</f>
        <v>14.617801865511748</v>
      </c>
    </row>
    <row r="9" spans="1:8" ht="12.75">
      <c r="A9" s="16" t="s">
        <v>2</v>
      </c>
      <c r="B9" s="34" t="s">
        <v>31</v>
      </c>
      <c r="C9" s="35" t="s">
        <v>35</v>
      </c>
      <c r="D9" s="5" t="s">
        <v>4</v>
      </c>
      <c r="E9" s="6">
        <f>E10+E18+E19</f>
        <v>71410.2</v>
      </c>
      <c r="F9" s="6">
        <f>F10+F18+F19</f>
        <v>10622.5</v>
      </c>
      <c r="G9" s="6">
        <f aca="true" t="shared" si="0" ref="G9:G51">E9-F9</f>
        <v>60787.7</v>
      </c>
      <c r="H9" s="6">
        <f aca="true" t="shared" si="1" ref="H9:H51">F9/E9*100</f>
        <v>14.875325933830183</v>
      </c>
    </row>
    <row r="10" spans="1:8" ht="25.5">
      <c r="A10" s="14" t="s">
        <v>11</v>
      </c>
      <c r="B10" s="36" t="s">
        <v>31</v>
      </c>
      <c r="C10" s="37" t="s">
        <v>36</v>
      </c>
      <c r="D10" s="7" t="s">
        <v>56</v>
      </c>
      <c r="E10" s="8">
        <f>E11+E14</f>
        <v>55309.2</v>
      </c>
      <c r="F10" s="8">
        <f>F11+F14</f>
        <v>7414.8</v>
      </c>
      <c r="G10" s="8">
        <f t="shared" si="0"/>
        <v>47894.399999999994</v>
      </c>
      <c r="H10" s="8">
        <f t="shared" si="1"/>
        <v>13.406087956434012</v>
      </c>
    </row>
    <row r="11" spans="1:8" ht="38.25">
      <c r="A11" s="14" t="s">
        <v>12</v>
      </c>
      <c r="B11" s="36" t="s">
        <v>31</v>
      </c>
      <c r="C11" s="37" t="s">
        <v>412</v>
      </c>
      <c r="D11" s="7" t="s">
        <v>354</v>
      </c>
      <c r="E11" s="8">
        <f>E12+E13</f>
        <v>41749</v>
      </c>
      <c r="F11" s="8">
        <f>F12+F13</f>
        <v>5462.5</v>
      </c>
      <c r="G11" s="8">
        <f t="shared" si="0"/>
        <v>36286.5</v>
      </c>
      <c r="H11" s="8">
        <f t="shared" si="1"/>
        <v>13.08414572804139</v>
      </c>
    </row>
    <row r="12" spans="1:8" ht="39" thickBot="1">
      <c r="A12" s="14" t="s">
        <v>64</v>
      </c>
      <c r="B12" s="36" t="s">
        <v>32</v>
      </c>
      <c r="C12" s="73" t="s">
        <v>417</v>
      </c>
      <c r="D12" s="72" t="s">
        <v>413</v>
      </c>
      <c r="E12" s="8">
        <v>41749</v>
      </c>
      <c r="F12" s="8">
        <v>5462.5</v>
      </c>
      <c r="G12" s="8">
        <f t="shared" si="0"/>
        <v>36286.5</v>
      </c>
      <c r="H12" s="8">
        <f t="shared" si="1"/>
        <v>13.08414572804139</v>
      </c>
    </row>
    <row r="13" spans="1:8" ht="51.75" thickBot="1">
      <c r="A13" s="14" t="s">
        <v>411</v>
      </c>
      <c r="B13" s="36" t="s">
        <v>32</v>
      </c>
      <c r="C13" s="73" t="s">
        <v>355</v>
      </c>
      <c r="D13" s="72" t="s">
        <v>356</v>
      </c>
      <c r="E13" s="8">
        <v>0</v>
      </c>
      <c r="F13" s="8">
        <v>0</v>
      </c>
      <c r="G13" s="8">
        <f t="shared" si="0"/>
        <v>0</v>
      </c>
      <c r="H13" s="8" t="s">
        <v>430</v>
      </c>
    </row>
    <row r="14" spans="1:8" ht="39" thickBot="1">
      <c r="A14" s="14" t="s">
        <v>15</v>
      </c>
      <c r="B14" s="36" t="s">
        <v>31</v>
      </c>
      <c r="C14" s="73" t="s">
        <v>418</v>
      </c>
      <c r="D14" s="72" t="s">
        <v>414</v>
      </c>
      <c r="E14" s="8">
        <f>E15+E16</f>
        <v>13560.2</v>
      </c>
      <c r="F14" s="8">
        <f>F15+F16</f>
        <v>1952.3</v>
      </c>
      <c r="G14" s="8">
        <f t="shared" si="0"/>
        <v>11607.900000000001</v>
      </c>
      <c r="H14" s="8">
        <f t="shared" si="1"/>
        <v>14.39728027610212</v>
      </c>
    </row>
    <row r="15" spans="1:8" ht="64.5" thickBot="1">
      <c r="A15" s="14" t="s">
        <v>110</v>
      </c>
      <c r="B15" s="36" t="s">
        <v>32</v>
      </c>
      <c r="C15" s="73" t="s">
        <v>357</v>
      </c>
      <c r="D15" s="72" t="s">
        <v>415</v>
      </c>
      <c r="E15" s="8">
        <v>13560.2</v>
      </c>
      <c r="F15" s="8">
        <v>1952.3</v>
      </c>
      <c r="G15" s="8">
        <f t="shared" si="0"/>
        <v>11607.900000000001</v>
      </c>
      <c r="H15" s="8">
        <f t="shared" si="1"/>
        <v>14.39728027610212</v>
      </c>
    </row>
    <row r="16" spans="1:8" ht="64.5" thickBot="1">
      <c r="A16" s="14" t="s">
        <v>112</v>
      </c>
      <c r="B16" s="36" t="s">
        <v>32</v>
      </c>
      <c r="C16" s="73" t="s">
        <v>419</v>
      </c>
      <c r="D16" s="72" t="s">
        <v>416</v>
      </c>
      <c r="E16" s="8">
        <v>0</v>
      </c>
      <c r="F16" s="8">
        <v>0</v>
      </c>
      <c r="G16" s="8">
        <f t="shared" si="0"/>
        <v>0</v>
      </c>
      <c r="H16" s="8" t="s">
        <v>430</v>
      </c>
    </row>
    <row r="17" spans="1:8" ht="39" thickBot="1">
      <c r="A17" s="14" t="s">
        <v>161</v>
      </c>
      <c r="B17" s="36" t="s">
        <v>32</v>
      </c>
      <c r="C17" s="73" t="s">
        <v>358</v>
      </c>
      <c r="D17" s="72" t="s">
        <v>359</v>
      </c>
      <c r="E17" s="8">
        <v>0</v>
      </c>
      <c r="F17" s="8">
        <v>0</v>
      </c>
      <c r="G17" s="8">
        <f t="shared" si="0"/>
        <v>0</v>
      </c>
      <c r="H17" s="8" t="s">
        <v>430</v>
      </c>
    </row>
    <row r="18" spans="1:8" ht="25.5">
      <c r="A18" s="14" t="s">
        <v>16</v>
      </c>
      <c r="B18" s="36" t="s">
        <v>31</v>
      </c>
      <c r="C18" s="37" t="s">
        <v>37</v>
      </c>
      <c r="D18" s="7" t="s">
        <v>33</v>
      </c>
      <c r="E18" s="8">
        <v>14201</v>
      </c>
      <c r="F18" s="8">
        <v>2814</v>
      </c>
      <c r="G18" s="8">
        <f t="shared" si="0"/>
        <v>11387</v>
      </c>
      <c r="H18" s="8">
        <f t="shared" si="1"/>
        <v>19.815505950285193</v>
      </c>
    </row>
    <row r="19" spans="1:8" ht="25.5">
      <c r="A19" s="14" t="s">
        <v>99</v>
      </c>
      <c r="B19" s="36" t="s">
        <v>31</v>
      </c>
      <c r="C19" s="37" t="s">
        <v>100</v>
      </c>
      <c r="D19" s="7" t="s">
        <v>101</v>
      </c>
      <c r="E19" s="8">
        <f>E20</f>
        <v>1900</v>
      </c>
      <c r="F19" s="8">
        <f>F20</f>
        <v>393.7</v>
      </c>
      <c r="G19" s="8">
        <f t="shared" si="0"/>
        <v>1506.3</v>
      </c>
      <c r="H19" s="8">
        <f t="shared" si="1"/>
        <v>20.721052631578946</v>
      </c>
    </row>
    <row r="20" spans="1:8" ht="51">
      <c r="A20" s="14" t="s">
        <v>122</v>
      </c>
      <c r="B20" s="36" t="s">
        <v>32</v>
      </c>
      <c r="C20" s="37" t="s">
        <v>123</v>
      </c>
      <c r="D20" s="7" t="s">
        <v>124</v>
      </c>
      <c r="E20" s="8">
        <v>1900</v>
      </c>
      <c r="F20" s="8">
        <v>393.7</v>
      </c>
      <c r="G20" s="8">
        <f t="shared" si="0"/>
        <v>1506.3</v>
      </c>
      <c r="H20" s="8">
        <f t="shared" si="1"/>
        <v>20.721052631578946</v>
      </c>
    </row>
    <row r="21" spans="1:8" ht="25.5">
      <c r="A21" s="16" t="s">
        <v>3</v>
      </c>
      <c r="B21" s="34" t="s">
        <v>31</v>
      </c>
      <c r="C21" s="35" t="s">
        <v>46</v>
      </c>
      <c r="D21" s="5" t="s">
        <v>146</v>
      </c>
      <c r="E21" s="9">
        <f aca="true" t="shared" si="2" ref="E21:F23">E22</f>
        <v>500</v>
      </c>
      <c r="F21" s="9">
        <f t="shared" si="2"/>
        <v>0</v>
      </c>
      <c r="G21" s="6">
        <f t="shared" si="0"/>
        <v>500</v>
      </c>
      <c r="H21" s="6">
        <f t="shared" si="1"/>
        <v>0</v>
      </c>
    </row>
    <row r="22" spans="1:8" ht="12.75">
      <c r="A22" s="14" t="s">
        <v>5</v>
      </c>
      <c r="B22" s="36" t="s">
        <v>31</v>
      </c>
      <c r="C22" s="37" t="s">
        <v>88</v>
      </c>
      <c r="D22" s="10" t="s">
        <v>89</v>
      </c>
      <c r="E22" s="11">
        <f t="shared" si="2"/>
        <v>500</v>
      </c>
      <c r="F22" s="11">
        <f t="shared" si="2"/>
        <v>0</v>
      </c>
      <c r="G22" s="8">
        <f t="shared" si="0"/>
        <v>500</v>
      </c>
      <c r="H22" s="8">
        <f t="shared" si="1"/>
        <v>0</v>
      </c>
    </row>
    <row r="23" spans="1:8" ht="25.5">
      <c r="A23" s="38" t="s">
        <v>67</v>
      </c>
      <c r="B23" s="36" t="s">
        <v>31</v>
      </c>
      <c r="C23" s="37" t="s">
        <v>84</v>
      </c>
      <c r="D23" s="12" t="s">
        <v>91</v>
      </c>
      <c r="E23" s="11">
        <f t="shared" si="2"/>
        <v>500</v>
      </c>
      <c r="F23" s="11">
        <f t="shared" si="2"/>
        <v>0</v>
      </c>
      <c r="G23" s="8">
        <f t="shared" si="0"/>
        <v>500</v>
      </c>
      <c r="H23" s="8">
        <f t="shared" si="1"/>
        <v>0</v>
      </c>
    </row>
    <row r="24" spans="1:8" ht="38.25">
      <c r="A24" s="38" t="s">
        <v>116</v>
      </c>
      <c r="B24" s="36" t="s">
        <v>31</v>
      </c>
      <c r="C24" s="37" t="s">
        <v>85</v>
      </c>
      <c r="D24" s="7" t="s">
        <v>137</v>
      </c>
      <c r="E24" s="11">
        <f>E25+E26</f>
        <v>500</v>
      </c>
      <c r="F24" s="11">
        <f>F25+F26</f>
        <v>0</v>
      </c>
      <c r="G24" s="8">
        <f t="shared" si="0"/>
        <v>500</v>
      </c>
      <c r="H24" s="8">
        <f t="shared" si="1"/>
        <v>0</v>
      </c>
    </row>
    <row r="25" spans="1:8" ht="89.25">
      <c r="A25" s="38" t="s">
        <v>160</v>
      </c>
      <c r="B25" s="37">
        <v>867</v>
      </c>
      <c r="C25" s="37" t="s">
        <v>86</v>
      </c>
      <c r="D25" s="7" t="s">
        <v>142</v>
      </c>
      <c r="E25" s="11">
        <v>500</v>
      </c>
      <c r="F25" s="11">
        <v>0</v>
      </c>
      <c r="G25" s="8">
        <f t="shared" si="0"/>
        <v>500</v>
      </c>
      <c r="H25" s="8">
        <f t="shared" si="1"/>
        <v>0</v>
      </c>
    </row>
    <row r="26" spans="1:8" ht="38.25">
      <c r="A26" s="38" t="s">
        <v>365</v>
      </c>
      <c r="B26" s="37">
        <v>923</v>
      </c>
      <c r="C26" s="37" t="s">
        <v>144</v>
      </c>
      <c r="D26" s="7" t="s">
        <v>145</v>
      </c>
      <c r="E26" s="11">
        <v>0</v>
      </c>
      <c r="F26" s="11">
        <v>0</v>
      </c>
      <c r="G26" s="8">
        <f t="shared" si="0"/>
        <v>0</v>
      </c>
      <c r="H26" s="8" t="s">
        <v>430</v>
      </c>
    </row>
    <row r="27" spans="1:8" ht="25.5">
      <c r="A27" s="16" t="s">
        <v>6</v>
      </c>
      <c r="B27" s="34" t="s">
        <v>31</v>
      </c>
      <c r="C27" s="35" t="s">
        <v>38</v>
      </c>
      <c r="D27" s="5" t="s">
        <v>87</v>
      </c>
      <c r="E27" s="6">
        <f>E28+E36</f>
        <v>2300</v>
      </c>
      <c r="F27" s="6">
        <f>F28+F36</f>
        <v>225.4</v>
      </c>
      <c r="G27" s="6">
        <f t="shared" si="0"/>
        <v>2074.6</v>
      </c>
      <c r="H27" s="6">
        <f t="shared" si="1"/>
        <v>9.8</v>
      </c>
    </row>
    <row r="28" spans="1:8" ht="38.25">
      <c r="A28" s="14" t="s">
        <v>7</v>
      </c>
      <c r="B28" s="36" t="s">
        <v>31</v>
      </c>
      <c r="C28" s="37" t="s">
        <v>164</v>
      </c>
      <c r="D28" s="7" t="s">
        <v>165</v>
      </c>
      <c r="E28" s="8">
        <f>E29+E35</f>
        <v>2300</v>
      </c>
      <c r="F28" s="8">
        <f>F29+F35</f>
        <v>102</v>
      </c>
      <c r="G28" s="8">
        <f t="shared" si="0"/>
        <v>2198</v>
      </c>
      <c r="H28" s="8">
        <f t="shared" si="1"/>
        <v>4.434782608695651</v>
      </c>
    </row>
    <row r="29" spans="1:8" ht="63.75">
      <c r="A29" s="38" t="s">
        <v>17</v>
      </c>
      <c r="B29" s="36" t="s">
        <v>31</v>
      </c>
      <c r="C29" s="37" t="s">
        <v>166</v>
      </c>
      <c r="D29" s="7" t="s">
        <v>371</v>
      </c>
      <c r="E29" s="8">
        <f>E30+E31+E32+E33+E34</f>
        <v>2290</v>
      </c>
      <c r="F29" s="8">
        <f>F30+F31+F32+F33+F34</f>
        <v>102</v>
      </c>
      <c r="G29" s="8">
        <f t="shared" si="0"/>
        <v>2188</v>
      </c>
      <c r="H29" s="8">
        <f t="shared" si="1"/>
        <v>4.45414847161572</v>
      </c>
    </row>
    <row r="30" spans="1:8" ht="51">
      <c r="A30" s="14" t="s">
        <v>126</v>
      </c>
      <c r="B30" s="36" t="s">
        <v>57</v>
      </c>
      <c r="C30" s="37" t="s">
        <v>166</v>
      </c>
      <c r="D30" s="7" t="s">
        <v>180</v>
      </c>
      <c r="E30" s="8">
        <v>880</v>
      </c>
      <c r="F30" s="8">
        <v>70</v>
      </c>
      <c r="G30" s="8">
        <f t="shared" si="0"/>
        <v>810</v>
      </c>
      <c r="H30" s="8">
        <f t="shared" si="1"/>
        <v>7.954545454545454</v>
      </c>
    </row>
    <row r="31" spans="1:8" ht="51">
      <c r="A31" s="14" t="s">
        <v>366</v>
      </c>
      <c r="B31" s="36" t="s">
        <v>58</v>
      </c>
      <c r="C31" s="37" t="s">
        <v>166</v>
      </c>
      <c r="D31" s="7" t="s">
        <v>180</v>
      </c>
      <c r="E31" s="8">
        <v>420</v>
      </c>
      <c r="F31" s="8">
        <v>0</v>
      </c>
      <c r="G31" s="8">
        <f t="shared" si="0"/>
        <v>420</v>
      </c>
      <c r="H31" s="8">
        <f t="shared" si="1"/>
        <v>0</v>
      </c>
    </row>
    <row r="32" spans="1:8" ht="51">
      <c r="A32" s="14" t="s">
        <v>367</v>
      </c>
      <c r="B32" s="36" t="s">
        <v>143</v>
      </c>
      <c r="C32" s="37" t="s">
        <v>166</v>
      </c>
      <c r="D32" s="7" t="s">
        <v>180</v>
      </c>
      <c r="E32" s="8">
        <v>40</v>
      </c>
      <c r="F32" s="8">
        <v>0</v>
      </c>
      <c r="G32" s="8">
        <f t="shared" si="0"/>
        <v>40</v>
      </c>
      <c r="H32" s="8">
        <f t="shared" si="1"/>
        <v>0</v>
      </c>
    </row>
    <row r="33" spans="1:8" ht="51">
      <c r="A33" s="14" t="s">
        <v>368</v>
      </c>
      <c r="B33" s="36" t="s">
        <v>118</v>
      </c>
      <c r="C33" s="37" t="s">
        <v>166</v>
      </c>
      <c r="D33" s="7" t="s">
        <v>180</v>
      </c>
      <c r="E33" s="8">
        <v>800</v>
      </c>
      <c r="F33" s="8">
        <v>20</v>
      </c>
      <c r="G33" s="8">
        <f t="shared" si="0"/>
        <v>780</v>
      </c>
      <c r="H33" s="8">
        <f t="shared" si="1"/>
        <v>2.5</v>
      </c>
    </row>
    <row r="34" spans="1:8" ht="51">
      <c r="A34" s="14" t="s">
        <v>369</v>
      </c>
      <c r="B34" s="36" t="s">
        <v>175</v>
      </c>
      <c r="C34" s="37" t="s">
        <v>166</v>
      </c>
      <c r="D34" s="7" t="s">
        <v>180</v>
      </c>
      <c r="E34" s="8">
        <v>150</v>
      </c>
      <c r="F34" s="8">
        <v>12</v>
      </c>
      <c r="G34" s="8">
        <f t="shared" si="0"/>
        <v>138</v>
      </c>
      <c r="H34" s="8">
        <f t="shared" si="1"/>
        <v>8</v>
      </c>
    </row>
    <row r="35" spans="1:8" ht="51">
      <c r="A35" s="14" t="s">
        <v>370</v>
      </c>
      <c r="B35" s="36" t="s">
        <v>181</v>
      </c>
      <c r="C35" s="37" t="s">
        <v>176</v>
      </c>
      <c r="D35" s="7" t="s">
        <v>177</v>
      </c>
      <c r="E35" s="8">
        <v>10</v>
      </c>
      <c r="F35" s="8">
        <v>0</v>
      </c>
      <c r="G35" s="8">
        <f t="shared" si="0"/>
        <v>10</v>
      </c>
      <c r="H35" s="8">
        <f t="shared" si="1"/>
        <v>0</v>
      </c>
    </row>
    <row r="36" spans="1:8" ht="76.5">
      <c r="A36" s="38" t="s">
        <v>429</v>
      </c>
      <c r="B36" s="36" t="s">
        <v>31</v>
      </c>
      <c r="C36" s="37" t="s">
        <v>179</v>
      </c>
      <c r="D36" s="41" t="s">
        <v>178</v>
      </c>
      <c r="E36" s="8">
        <v>0</v>
      </c>
      <c r="F36" s="8">
        <v>123.4</v>
      </c>
      <c r="G36" s="8">
        <f t="shared" si="0"/>
        <v>-123.4</v>
      </c>
      <c r="H36" s="8" t="s">
        <v>430</v>
      </c>
    </row>
    <row r="37" spans="1:8" ht="12.75">
      <c r="A37" s="16" t="s">
        <v>10</v>
      </c>
      <c r="B37" s="34" t="s">
        <v>31</v>
      </c>
      <c r="C37" s="35" t="s">
        <v>39</v>
      </c>
      <c r="D37" s="5" t="s">
        <v>21</v>
      </c>
      <c r="E37" s="6">
        <f>E38</f>
        <v>25056.2</v>
      </c>
      <c r="F37" s="6">
        <f>F38</f>
        <v>5012.099999999999</v>
      </c>
      <c r="G37" s="6">
        <f t="shared" si="0"/>
        <v>20044.100000000002</v>
      </c>
      <c r="H37" s="6">
        <f t="shared" si="1"/>
        <v>20.00343228422506</v>
      </c>
    </row>
    <row r="38" spans="1:8" ht="25.5">
      <c r="A38" s="16" t="s">
        <v>2</v>
      </c>
      <c r="B38" s="34" t="s">
        <v>31</v>
      </c>
      <c r="C38" s="35" t="s">
        <v>182</v>
      </c>
      <c r="D38" s="5" t="s">
        <v>183</v>
      </c>
      <c r="E38" s="6">
        <f>E39+E42</f>
        <v>25056.2</v>
      </c>
      <c r="F38" s="6">
        <f>F39+F42</f>
        <v>5012.099999999999</v>
      </c>
      <c r="G38" s="6">
        <f t="shared" si="0"/>
        <v>20044.100000000002</v>
      </c>
      <c r="H38" s="6">
        <f t="shared" si="1"/>
        <v>20.00343228422506</v>
      </c>
    </row>
    <row r="39" spans="1:8" s="45" customFormat="1" ht="25.5">
      <c r="A39" s="16" t="s">
        <v>11</v>
      </c>
      <c r="B39" s="34" t="s">
        <v>31</v>
      </c>
      <c r="C39" s="35" t="s">
        <v>420</v>
      </c>
      <c r="D39" s="5" t="s">
        <v>421</v>
      </c>
      <c r="E39" s="6">
        <f>E40</f>
        <v>5000</v>
      </c>
      <c r="F39" s="6">
        <f>F40</f>
        <v>0</v>
      </c>
      <c r="G39" s="6">
        <f t="shared" si="0"/>
        <v>5000</v>
      </c>
      <c r="H39" s="6">
        <f t="shared" si="1"/>
        <v>0</v>
      </c>
    </row>
    <row r="40" spans="1:8" s="44" customFormat="1" ht="12.75">
      <c r="A40" s="14" t="s">
        <v>12</v>
      </c>
      <c r="B40" s="36" t="s">
        <v>31</v>
      </c>
      <c r="C40" s="37" t="s">
        <v>422</v>
      </c>
      <c r="D40" s="7" t="s">
        <v>423</v>
      </c>
      <c r="E40" s="8">
        <f>E41</f>
        <v>5000</v>
      </c>
      <c r="F40" s="8">
        <f>F41</f>
        <v>0</v>
      </c>
      <c r="G40" s="8">
        <f t="shared" si="0"/>
        <v>5000</v>
      </c>
      <c r="H40" s="8">
        <f t="shared" si="1"/>
        <v>0</v>
      </c>
    </row>
    <row r="41" spans="1:8" ht="38.25">
      <c r="A41" s="14" t="s">
        <v>64</v>
      </c>
      <c r="B41" s="36" t="s">
        <v>181</v>
      </c>
      <c r="C41" s="37" t="s">
        <v>360</v>
      </c>
      <c r="D41" s="7" t="s">
        <v>361</v>
      </c>
      <c r="E41" s="8">
        <v>5000</v>
      </c>
      <c r="F41" s="8">
        <v>0</v>
      </c>
      <c r="G41" s="8">
        <f t="shared" si="0"/>
        <v>5000</v>
      </c>
      <c r="H41" s="8">
        <f t="shared" si="1"/>
        <v>0</v>
      </c>
    </row>
    <row r="42" spans="1:8" ht="25.5">
      <c r="A42" s="16" t="s">
        <v>16</v>
      </c>
      <c r="B42" s="34" t="s">
        <v>31</v>
      </c>
      <c r="C42" s="40" t="s">
        <v>149</v>
      </c>
      <c r="D42" s="5" t="s">
        <v>147</v>
      </c>
      <c r="E42" s="6">
        <f>SUM(E43,E47)</f>
        <v>20056.2</v>
      </c>
      <c r="F42" s="6">
        <f>SUM(F43,F47)</f>
        <v>5012.099999999999</v>
      </c>
      <c r="G42" s="6">
        <f t="shared" si="0"/>
        <v>15044.100000000002</v>
      </c>
      <c r="H42" s="6">
        <f t="shared" si="1"/>
        <v>24.990277320728747</v>
      </c>
    </row>
    <row r="43" spans="1:8" ht="38.25">
      <c r="A43" s="14" t="s">
        <v>66</v>
      </c>
      <c r="B43" s="36" t="s">
        <v>31</v>
      </c>
      <c r="C43" s="39" t="s">
        <v>150</v>
      </c>
      <c r="D43" s="7" t="s">
        <v>92</v>
      </c>
      <c r="E43" s="8">
        <f>E44</f>
        <v>2821.4</v>
      </c>
      <c r="F43" s="8">
        <f>F44</f>
        <v>703.2</v>
      </c>
      <c r="G43" s="8">
        <f t="shared" si="0"/>
        <v>2118.2</v>
      </c>
      <c r="H43" s="8">
        <f t="shared" si="1"/>
        <v>24.92379669667541</v>
      </c>
    </row>
    <row r="44" spans="1:8" ht="63.75">
      <c r="A44" s="14" t="s">
        <v>59</v>
      </c>
      <c r="B44" s="36" t="s">
        <v>181</v>
      </c>
      <c r="C44" s="39" t="s">
        <v>151</v>
      </c>
      <c r="D44" s="7" t="s">
        <v>119</v>
      </c>
      <c r="E44" s="8">
        <f>SUM(E45:E46)</f>
        <v>2821.4</v>
      </c>
      <c r="F44" s="8">
        <f>SUM(F45:F46)</f>
        <v>703.2</v>
      </c>
      <c r="G44" s="8">
        <f t="shared" si="0"/>
        <v>2118.2</v>
      </c>
      <c r="H44" s="8">
        <f t="shared" si="1"/>
        <v>24.92379669667541</v>
      </c>
    </row>
    <row r="45" spans="1:8" ht="76.5">
      <c r="A45" s="14" t="s">
        <v>184</v>
      </c>
      <c r="B45" s="36" t="s">
        <v>181</v>
      </c>
      <c r="C45" s="39" t="s">
        <v>155</v>
      </c>
      <c r="D45" s="7" t="s">
        <v>173</v>
      </c>
      <c r="E45" s="8">
        <v>2813.9</v>
      </c>
      <c r="F45" s="8">
        <v>703.2</v>
      </c>
      <c r="G45" s="8">
        <f t="shared" si="0"/>
        <v>2110.7</v>
      </c>
      <c r="H45" s="8">
        <f t="shared" si="1"/>
        <v>24.99022708696116</v>
      </c>
    </row>
    <row r="46" spans="1:8" ht="102">
      <c r="A46" s="14" t="s">
        <v>185</v>
      </c>
      <c r="B46" s="36" t="s">
        <v>181</v>
      </c>
      <c r="C46" s="39" t="s">
        <v>156</v>
      </c>
      <c r="D46" s="7" t="s">
        <v>362</v>
      </c>
      <c r="E46" s="8">
        <v>7.5</v>
      </c>
      <c r="F46" s="8">
        <v>0</v>
      </c>
      <c r="G46" s="8">
        <f t="shared" si="0"/>
        <v>7.5</v>
      </c>
      <c r="H46" s="8">
        <f t="shared" si="1"/>
        <v>0</v>
      </c>
    </row>
    <row r="47" spans="1:8" ht="51">
      <c r="A47" s="38" t="s">
        <v>65</v>
      </c>
      <c r="B47" s="36" t="s">
        <v>31</v>
      </c>
      <c r="C47" s="39" t="s">
        <v>152</v>
      </c>
      <c r="D47" s="7" t="s">
        <v>148</v>
      </c>
      <c r="E47" s="8">
        <f>E48</f>
        <v>17234.8</v>
      </c>
      <c r="F47" s="8">
        <f>F48</f>
        <v>4308.9</v>
      </c>
      <c r="G47" s="8">
        <f t="shared" si="0"/>
        <v>12925.9</v>
      </c>
      <c r="H47" s="8">
        <f t="shared" si="1"/>
        <v>25.001160442824983</v>
      </c>
    </row>
    <row r="48" spans="1:8" ht="76.5">
      <c r="A48" s="38" t="s">
        <v>69</v>
      </c>
      <c r="B48" s="36" t="s">
        <v>181</v>
      </c>
      <c r="C48" s="39" t="s">
        <v>153</v>
      </c>
      <c r="D48" s="7" t="s">
        <v>138</v>
      </c>
      <c r="E48" s="8">
        <f>SUM(E49:E50)</f>
        <v>17234.8</v>
      </c>
      <c r="F48" s="8">
        <f>SUM(F49:F50)</f>
        <v>4308.9</v>
      </c>
      <c r="G48" s="8">
        <f t="shared" si="0"/>
        <v>12925.9</v>
      </c>
      <c r="H48" s="8">
        <f t="shared" si="1"/>
        <v>25.001160442824983</v>
      </c>
    </row>
    <row r="49" spans="1:8" ht="51">
      <c r="A49" s="38" t="s">
        <v>59</v>
      </c>
      <c r="B49" s="36" t="s">
        <v>181</v>
      </c>
      <c r="C49" s="39" t="s">
        <v>157</v>
      </c>
      <c r="D49" s="7" t="s">
        <v>171</v>
      </c>
      <c r="E49" s="8">
        <v>11895.6</v>
      </c>
      <c r="F49" s="8">
        <v>2973.9</v>
      </c>
      <c r="G49" s="8">
        <f t="shared" si="0"/>
        <v>8921.7</v>
      </c>
      <c r="H49" s="8">
        <f t="shared" si="1"/>
        <v>25</v>
      </c>
    </row>
    <row r="50" spans="1:8" ht="51">
      <c r="A50" s="38" t="s">
        <v>60</v>
      </c>
      <c r="B50" s="36" t="s">
        <v>181</v>
      </c>
      <c r="C50" s="39" t="s">
        <v>158</v>
      </c>
      <c r="D50" s="7" t="s">
        <v>172</v>
      </c>
      <c r="E50" s="13">
        <v>5339.2</v>
      </c>
      <c r="F50" s="13">
        <v>1335</v>
      </c>
      <c r="G50" s="8">
        <f t="shared" si="0"/>
        <v>4004.2</v>
      </c>
      <c r="H50" s="8">
        <f t="shared" si="1"/>
        <v>25.003745879532513</v>
      </c>
    </row>
    <row r="51" spans="1:8" ht="12.75">
      <c r="A51" s="14"/>
      <c r="B51" s="15"/>
      <c r="C51" s="5"/>
      <c r="D51" s="16" t="s">
        <v>104</v>
      </c>
      <c r="E51" s="20">
        <f>E37+E8</f>
        <v>99266.4</v>
      </c>
      <c r="F51" s="20">
        <f>F37+F8</f>
        <v>15860</v>
      </c>
      <c r="G51" s="6">
        <f t="shared" si="0"/>
        <v>83406.4</v>
      </c>
      <c r="H51" s="6">
        <f t="shared" si="1"/>
        <v>15.977208803784565</v>
      </c>
    </row>
    <row r="54" ht="12.75">
      <c r="E54" s="17"/>
    </row>
    <row r="55" ht="12.75">
      <c r="E55" s="17"/>
    </row>
  </sheetData>
  <sheetProtection/>
  <mergeCells count="6">
    <mergeCell ref="A1:H1"/>
    <mergeCell ref="A2:H2"/>
    <mergeCell ref="A3:H3"/>
    <mergeCell ref="A5:H5"/>
    <mergeCell ref="E6:H6"/>
    <mergeCell ref="B7:C7"/>
  </mergeCells>
  <printOptions/>
  <pageMargins left="0.7086614173228347" right="0.2755905511811024" top="0.7480314960629921" bottom="0.7480314960629921" header="0.2362204724409449" footer="0"/>
  <pageSetup horizontalDpi="600" verticalDpi="600" orientation="portrait" paperSize="9" scale="82" r:id="rId1"/>
  <ignoredErrors>
    <ignoredError sqref="B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view="pageBreakPreview" zoomScale="89" zoomScaleSheetLayoutView="89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4" customWidth="1"/>
    <col min="2" max="2" width="36.25390625" style="4" customWidth="1"/>
    <col min="3" max="3" width="9.125" style="4" customWidth="1"/>
    <col min="4" max="4" width="8.625" style="4" customWidth="1"/>
    <col min="5" max="5" width="11.625" style="4" customWidth="1"/>
    <col min="6" max="6" width="7.125" style="4" customWidth="1"/>
    <col min="7" max="7" width="9.125" style="4" customWidth="1"/>
  </cols>
  <sheetData>
    <row r="1" spans="1:10" ht="15.75" customHeight="1">
      <c r="A1" s="84" t="s">
        <v>342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.75" customHeight="1">
      <c r="A2" s="84" t="s">
        <v>410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 customHeight="1">
      <c r="A3" s="84" t="s">
        <v>437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5.7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65" customFormat="1" ht="15.75" customHeight="1">
      <c r="A5" s="85" t="s">
        <v>431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s="65" customFormat="1" ht="87.75" customHeight="1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6:10" ht="12.75">
      <c r="F7" s="81" t="s">
        <v>343</v>
      </c>
      <c r="G7" s="81"/>
      <c r="H7" s="81"/>
      <c r="I7" s="81"/>
      <c r="J7" s="81"/>
    </row>
    <row r="8" spans="1:10" ht="58.5" customHeight="1">
      <c r="A8" s="46" t="s">
        <v>0</v>
      </c>
      <c r="B8" s="46" t="s">
        <v>187</v>
      </c>
      <c r="C8" s="46" t="s">
        <v>188</v>
      </c>
      <c r="D8" s="46" t="s">
        <v>13</v>
      </c>
      <c r="E8" s="46" t="s">
        <v>14</v>
      </c>
      <c r="F8" s="46" t="s">
        <v>189</v>
      </c>
      <c r="G8" s="71" t="s">
        <v>424</v>
      </c>
      <c r="H8" s="71" t="s">
        <v>425</v>
      </c>
      <c r="I8" s="71" t="s">
        <v>426</v>
      </c>
      <c r="J8" s="71" t="s">
        <v>427</v>
      </c>
    </row>
    <row r="9" spans="1:10" ht="114.75">
      <c r="A9" s="47" t="s">
        <v>1</v>
      </c>
      <c r="B9" s="46" t="s">
        <v>372</v>
      </c>
      <c r="C9" s="48">
        <v>970</v>
      </c>
      <c r="D9" s="50"/>
      <c r="E9" s="56"/>
      <c r="F9" s="50"/>
      <c r="G9" s="51">
        <f>G10</f>
        <v>2486.8999999999996</v>
      </c>
      <c r="H9" s="51">
        <f>H10</f>
        <v>498.6</v>
      </c>
      <c r="I9" s="51">
        <f>G9-H9</f>
        <v>1988.2999999999997</v>
      </c>
      <c r="J9" s="51">
        <f>H9/G9*100</f>
        <v>20.049057058989106</v>
      </c>
    </row>
    <row r="10" spans="1:10" ht="25.5">
      <c r="A10" s="46" t="s">
        <v>2</v>
      </c>
      <c r="B10" s="46" t="s">
        <v>54</v>
      </c>
      <c r="C10" s="48">
        <v>970</v>
      </c>
      <c r="D10" s="49" t="s">
        <v>29</v>
      </c>
      <c r="E10" s="56"/>
      <c r="F10" s="50"/>
      <c r="G10" s="51">
        <f>G11+G15+G28</f>
        <v>2486.8999999999996</v>
      </c>
      <c r="H10" s="51">
        <f>H11+H15+H28</f>
        <v>498.6</v>
      </c>
      <c r="I10" s="51">
        <f aca="true" t="shared" si="0" ref="I10:I73">G10-H10</f>
        <v>1988.2999999999997</v>
      </c>
      <c r="J10" s="51">
        <f aca="true" t="shared" si="1" ref="J10:J73">H10/G10*100</f>
        <v>20.049057058989106</v>
      </c>
    </row>
    <row r="11" spans="1:10" ht="51">
      <c r="A11" s="46" t="s">
        <v>11</v>
      </c>
      <c r="B11" s="46" t="s">
        <v>190</v>
      </c>
      <c r="C11" s="50"/>
      <c r="D11" s="49" t="s">
        <v>30</v>
      </c>
      <c r="E11" s="56"/>
      <c r="F11" s="50"/>
      <c r="G11" s="51">
        <f aca="true" t="shared" si="2" ref="G11:H13">G12</f>
        <v>1327.8</v>
      </c>
      <c r="H11" s="51">
        <f t="shared" si="2"/>
        <v>251.6</v>
      </c>
      <c r="I11" s="51">
        <f t="shared" si="0"/>
        <v>1076.2</v>
      </c>
      <c r="J11" s="51">
        <f t="shared" si="1"/>
        <v>18.94863684289803</v>
      </c>
    </row>
    <row r="12" spans="1:10" ht="25.5">
      <c r="A12" s="46" t="s">
        <v>12</v>
      </c>
      <c r="B12" s="46" t="s">
        <v>191</v>
      </c>
      <c r="C12" s="48">
        <v>970</v>
      </c>
      <c r="D12" s="49" t="s">
        <v>30</v>
      </c>
      <c r="E12" s="49" t="s">
        <v>373</v>
      </c>
      <c r="F12" s="50"/>
      <c r="G12" s="51">
        <f t="shared" si="2"/>
        <v>1327.8</v>
      </c>
      <c r="H12" s="51">
        <f t="shared" si="2"/>
        <v>251.6</v>
      </c>
      <c r="I12" s="51">
        <f t="shared" si="0"/>
        <v>1076.2</v>
      </c>
      <c r="J12" s="51">
        <f t="shared" si="1"/>
        <v>18.94863684289803</v>
      </c>
    </row>
    <row r="13" spans="1:10" ht="76.5">
      <c r="A13" s="52" t="s">
        <v>64</v>
      </c>
      <c r="B13" s="52" t="s">
        <v>106</v>
      </c>
      <c r="C13" s="48">
        <v>970</v>
      </c>
      <c r="D13" s="53" t="s">
        <v>30</v>
      </c>
      <c r="E13" s="53" t="s">
        <v>373</v>
      </c>
      <c r="F13" s="54">
        <v>100</v>
      </c>
      <c r="G13" s="55">
        <f t="shared" si="2"/>
        <v>1327.8</v>
      </c>
      <c r="H13" s="55">
        <f t="shared" si="2"/>
        <v>251.6</v>
      </c>
      <c r="I13" s="55">
        <f t="shared" si="0"/>
        <v>1076.2</v>
      </c>
      <c r="J13" s="55">
        <f t="shared" si="1"/>
        <v>18.94863684289803</v>
      </c>
    </row>
    <row r="14" spans="1:10" ht="38.25">
      <c r="A14" s="52" t="s">
        <v>109</v>
      </c>
      <c r="B14" s="52" t="s">
        <v>351</v>
      </c>
      <c r="C14" s="48">
        <v>970</v>
      </c>
      <c r="D14" s="53" t="s">
        <v>30</v>
      </c>
      <c r="E14" s="53" t="s">
        <v>373</v>
      </c>
      <c r="F14" s="54">
        <v>120</v>
      </c>
      <c r="G14" s="55">
        <v>1327.8</v>
      </c>
      <c r="H14" s="55">
        <v>251.6</v>
      </c>
      <c r="I14" s="55">
        <f t="shared" si="0"/>
        <v>1076.2</v>
      </c>
      <c r="J14" s="55">
        <f t="shared" si="1"/>
        <v>18.94863684289803</v>
      </c>
    </row>
    <row r="15" spans="1:10" ht="76.5">
      <c r="A15" s="46" t="s">
        <v>16</v>
      </c>
      <c r="B15" s="46" t="s">
        <v>192</v>
      </c>
      <c r="C15" s="48">
        <v>970</v>
      </c>
      <c r="D15" s="49" t="s">
        <v>22</v>
      </c>
      <c r="E15" s="56"/>
      <c r="F15" s="50"/>
      <c r="G15" s="51">
        <f>G16+G25</f>
        <v>1063.1</v>
      </c>
      <c r="H15" s="51">
        <f>H16+H25</f>
        <v>223</v>
      </c>
      <c r="I15" s="51">
        <f t="shared" si="0"/>
        <v>840.0999999999999</v>
      </c>
      <c r="J15" s="51">
        <f t="shared" si="1"/>
        <v>20.976389803405137</v>
      </c>
    </row>
    <row r="16" spans="1:10" ht="25.5">
      <c r="A16" s="46" t="s">
        <v>66</v>
      </c>
      <c r="B16" s="46" t="s">
        <v>193</v>
      </c>
      <c r="C16" s="48">
        <v>970</v>
      </c>
      <c r="D16" s="49" t="s">
        <v>22</v>
      </c>
      <c r="E16" s="49" t="s">
        <v>374</v>
      </c>
      <c r="F16" s="50"/>
      <c r="G16" s="51">
        <f>G17+G19+G21+G23</f>
        <v>927.6999999999999</v>
      </c>
      <c r="H16" s="51">
        <f>H17+H19+H21+H23</f>
        <v>189.20000000000002</v>
      </c>
      <c r="I16" s="51">
        <f t="shared" si="0"/>
        <v>738.4999999999999</v>
      </c>
      <c r="J16" s="51">
        <f t="shared" si="1"/>
        <v>20.39452409184004</v>
      </c>
    </row>
    <row r="17" spans="1:10" ht="76.5">
      <c r="A17" s="52" t="s">
        <v>59</v>
      </c>
      <c r="B17" s="52" t="s">
        <v>106</v>
      </c>
      <c r="C17" s="48">
        <v>970</v>
      </c>
      <c r="D17" s="53" t="s">
        <v>22</v>
      </c>
      <c r="E17" s="53" t="s">
        <v>374</v>
      </c>
      <c r="F17" s="54">
        <v>100</v>
      </c>
      <c r="G17" s="55">
        <f>G18</f>
        <v>851.8</v>
      </c>
      <c r="H17" s="55">
        <f>H18</f>
        <v>144.3</v>
      </c>
      <c r="I17" s="55">
        <f t="shared" si="0"/>
        <v>707.5</v>
      </c>
      <c r="J17" s="55">
        <f t="shared" si="1"/>
        <v>16.940596384127733</v>
      </c>
    </row>
    <row r="18" spans="1:10" ht="38.25">
      <c r="A18" s="52" t="s">
        <v>184</v>
      </c>
      <c r="B18" s="52" t="s">
        <v>351</v>
      </c>
      <c r="C18" s="48">
        <v>970</v>
      </c>
      <c r="D18" s="53" t="s">
        <v>22</v>
      </c>
      <c r="E18" s="53" t="s">
        <v>374</v>
      </c>
      <c r="F18" s="54">
        <v>120</v>
      </c>
      <c r="G18" s="55">
        <v>851.8</v>
      </c>
      <c r="H18" s="55">
        <v>144.3</v>
      </c>
      <c r="I18" s="55">
        <f t="shared" si="0"/>
        <v>707.5</v>
      </c>
      <c r="J18" s="55">
        <f t="shared" si="1"/>
        <v>16.940596384127733</v>
      </c>
    </row>
    <row r="19" spans="1:10" ht="25.5">
      <c r="A19" s="52" t="s">
        <v>112</v>
      </c>
      <c r="B19" s="52" t="s">
        <v>194</v>
      </c>
      <c r="C19" s="48">
        <v>970</v>
      </c>
      <c r="D19" s="53" t="s">
        <v>22</v>
      </c>
      <c r="E19" s="53" t="s">
        <v>374</v>
      </c>
      <c r="F19" s="54">
        <v>200</v>
      </c>
      <c r="G19" s="55">
        <f>G20</f>
        <v>34</v>
      </c>
      <c r="H19" s="55">
        <f>H20</f>
        <v>6</v>
      </c>
      <c r="I19" s="55">
        <f t="shared" si="0"/>
        <v>28</v>
      </c>
      <c r="J19" s="55">
        <f t="shared" si="1"/>
        <v>17.647058823529413</v>
      </c>
    </row>
    <row r="20" spans="1:10" ht="38.25">
      <c r="A20" s="52" t="s">
        <v>113</v>
      </c>
      <c r="B20" s="52" t="s">
        <v>195</v>
      </c>
      <c r="C20" s="48">
        <v>970</v>
      </c>
      <c r="D20" s="53" t="s">
        <v>22</v>
      </c>
      <c r="E20" s="53" t="s">
        <v>374</v>
      </c>
      <c r="F20" s="54">
        <v>240</v>
      </c>
      <c r="G20" s="55">
        <v>34</v>
      </c>
      <c r="H20" s="55">
        <v>6</v>
      </c>
      <c r="I20" s="55">
        <f t="shared" si="0"/>
        <v>28</v>
      </c>
      <c r="J20" s="55">
        <f t="shared" si="1"/>
        <v>17.647058823529413</v>
      </c>
    </row>
    <row r="21" spans="1:10" ht="25.5">
      <c r="A21" s="52" t="s">
        <v>114</v>
      </c>
      <c r="B21" s="52" t="s">
        <v>108</v>
      </c>
      <c r="C21" s="48">
        <v>970</v>
      </c>
      <c r="D21" s="53" t="s">
        <v>22</v>
      </c>
      <c r="E21" s="53" t="s">
        <v>374</v>
      </c>
      <c r="F21" s="54">
        <v>300</v>
      </c>
      <c r="G21" s="55">
        <f>G22</f>
        <v>38.9</v>
      </c>
      <c r="H21" s="55">
        <f>H22</f>
        <v>38.9</v>
      </c>
      <c r="I21" s="55">
        <f t="shared" si="0"/>
        <v>0</v>
      </c>
      <c r="J21" s="55">
        <f t="shared" si="1"/>
        <v>100</v>
      </c>
    </row>
    <row r="22" spans="1:10" ht="38.25">
      <c r="A22" s="52" t="s">
        <v>115</v>
      </c>
      <c r="B22" s="52" t="s">
        <v>196</v>
      </c>
      <c r="C22" s="48">
        <v>970</v>
      </c>
      <c r="D22" s="53" t="s">
        <v>22</v>
      </c>
      <c r="E22" s="53" t="s">
        <v>374</v>
      </c>
      <c r="F22" s="54">
        <v>320</v>
      </c>
      <c r="G22" s="55">
        <v>38.9</v>
      </c>
      <c r="H22" s="55">
        <v>38.9</v>
      </c>
      <c r="I22" s="55">
        <f t="shared" si="0"/>
        <v>0</v>
      </c>
      <c r="J22" s="55">
        <f t="shared" si="1"/>
        <v>100</v>
      </c>
    </row>
    <row r="23" spans="1:10" ht="12.75">
      <c r="A23" s="52" t="s">
        <v>345</v>
      </c>
      <c r="B23" s="52" t="s">
        <v>107</v>
      </c>
      <c r="C23" s="48">
        <v>970</v>
      </c>
      <c r="D23" s="53" t="s">
        <v>22</v>
      </c>
      <c r="E23" s="53" t="s">
        <v>374</v>
      </c>
      <c r="F23" s="54">
        <v>800</v>
      </c>
      <c r="G23" s="55">
        <f>G24</f>
        <v>3</v>
      </c>
      <c r="H23" s="55">
        <f>H24</f>
        <v>0</v>
      </c>
      <c r="I23" s="55">
        <f t="shared" si="0"/>
        <v>3</v>
      </c>
      <c r="J23" s="55">
        <f t="shared" si="1"/>
        <v>0</v>
      </c>
    </row>
    <row r="24" spans="1:10" ht="12.75">
      <c r="A24" s="52" t="s">
        <v>346</v>
      </c>
      <c r="B24" s="52" t="s">
        <v>197</v>
      </c>
      <c r="C24" s="48">
        <v>970</v>
      </c>
      <c r="D24" s="53" t="s">
        <v>22</v>
      </c>
      <c r="E24" s="53" t="s">
        <v>374</v>
      </c>
      <c r="F24" s="54">
        <v>850</v>
      </c>
      <c r="G24" s="55">
        <v>3</v>
      </c>
      <c r="H24" s="55">
        <v>0</v>
      </c>
      <c r="I24" s="55">
        <f t="shared" si="0"/>
        <v>3</v>
      </c>
      <c r="J24" s="55">
        <f t="shared" si="1"/>
        <v>0</v>
      </c>
    </row>
    <row r="25" spans="1:10" ht="63.75">
      <c r="A25" s="46" t="s">
        <v>65</v>
      </c>
      <c r="B25" s="46" t="s">
        <v>198</v>
      </c>
      <c r="C25" s="48">
        <v>970</v>
      </c>
      <c r="D25" s="49" t="s">
        <v>22</v>
      </c>
      <c r="E25" s="49" t="s">
        <v>375</v>
      </c>
      <c r="F25" s="50"/>
      <c r="G25" s="51">
        <f>G26</f>
        <v>135.4</v>
      </c>
      <c r="H25" s="51">
        <f>H26</f>
        <v>33.8</v>
      </c>
      <c r="I25" s="51">
        <f t="shared" si="0"/>
        <v>101.60000000000001</v>
      </c>
      <c r="J25" s="51">
        <f t="shared" si="1"/>
        <v>24.963072378138847</v>
      </c>
    </row>
    <row r="26" spans="1:10" ht="76.5">
      <c r="A26" s="52" t="s">
        <v>69</v>
      </c>
      <c r="B26" s="52" t="s">
        <v>106</v>
      </c>
      <c r="C26" s="48">
        <v>970</v>
      </c>
      <c r="D26" s="53" t="s">
        <v>22</v>
      </c>
      <c r="E26" s="53" t="s">
        <v>375</v>
      </c>
      <c r="F26" s="54">
        <v>100</v>
      </c>
      <c r="G26" s="55">
        <f>G27</f>
        <v>135.4</v>
      </c>
      <c r="H26" s="55">
        <f>H27</f>
        <v>33.8</v>
      </c>
      <c r="I26" s="55">
        <f t="shared" si="0"/>
        <v>101.60000000000001</v>
      </c>
      <c r="J26" s="55">
        <f t="shared" si="1"/>
        <v>24.963072378138847</v>
      </c>
    </row>
    <row r="27" spans="1:10" ht="38.25">
      <c r="A27" s="61" t="s">
        <v>352</v>
      </c>
      <c r="B27" s="52" t="s">
        <v>351</v>
      </c>
      <c r="C27" s="62">
        <v>970</v>
      </c>
      <c r="D27" s="60" t="s">
        <v>22</v>
      </c>
      <c r="E27" s="60" t="s">
        <v>375</v>
      </c>
      <c r="F27" s="63">
        <v>120</v>
      </c>
      <c r="G27" s="64">
        <v>135.4</v>
      </c>
      <c r="H27" s="64">
        <v>33.8</v>
      </c>
      <c r="I27" s="55">
        <f t="shared" si="0"/>
        <v>101.60000000000001</v>
      </c>
      <c r="J27" s="55">
        <f t="shared" si="1"/>
        <v>24.963072378138847</v>
      </c>
    </row>
    <row r="28" spans="1:10" ht="25.5">
      <c r="A28" s="46" t="s">
        <v>99</v>
      </c>
      <c r="B28" s="46" t="s">
        <v>199</v>
      </c>
      <c r="C28" s="48">
        <v>970</v>
      </c>
      <c r="D28" s="49" t="s">
        <v>73</v>
      </c>
      <c r="E28" s="56"/>
      <c r="F28" s="50"/>
      <c r="G28" s="51">
        <f aca="true" t="shared" si="3" ref="G28:H30">G29</f>
        <v>96</v>
      </c>
      <c r="H28" s="51">
        <f t="shared" si="3"/>
        <v>24</v>
      </c>
      <c r="I28" s="51">
        <f t="shared" si="0"/>
        <v>72</v>
      </c>
      <c r="J28" s="51">
        <f t="shared" si="1"/>
        <v>25</v>
      </c>
    </row>
    <row r="29" spans="1:10" ht="51">
      <c r="A29" s="52" t="s">
        <v>122</v>
      </c>
      <c r="B29" s="52" t="s">
        <v>94</v>
      </c>
      <c r="C29" s="54">
        <v>970</v>
      </c>
      <c r="D29" s="53" t="s">
        <v>73</v>
      </c>
      <c r="E29" s="53" t="s">
        <v>376</v>
      </c>
      <c r="F29" s="50"/>
      <c r="G29" s="55">
        <f t="shared" si="3"/>
        <v>96</v>
      </c>
      <c r="H29" s="55">
        <f t="shared" si="3"/>
        <v>24</v>
      </c>
      <c r="I29" s="55">
        <f t="shared" si="0"/>
        <v>72</v>
      </c>
      <c r="J29" s="55">
        <f t="shared" si="1"/>
        <v>25</v>
      </c>
    </row>
    <row r="30" spans="1:10" ht="12.75">
      <c r="A30" s="52" t="s">
        <v>129</v>
      </c>
      <c r="B30" s="52" t="s">
        <v>107</v>
      </c>
      <c r="C30" s="48">
        <v>970</v>
      </c>
      <c r="D30" s="53" t="s">
        <v>73</v>
      </c>
      <c r="E30" s="53" t="s">
        <v>376</v>
      </c>
      <c r="F30" s="54">
        <v>800</v>
      </c>
      <c r="G30" s="55">
        <f t="shared" si="3"/>
        <v>96</v>
      </c>
      <c r="H30" s="55">
        <f t="shared" si="3"/>
        <v>24</v>
      </c>
      <c r="I30" s="55">
        <f t="shared" si="0"/>
        <v>72</v>
      </c>
      <c r="J30" s="55">
        <f t="shared" si="1"/>
        <v>25</v>
      </c>
    </row>
    <row r="31" spans="1:10" ht="12.75">
      <c r="A31" s="52" t="s">
        <v>200</v>
      </c>
      <c r="B31" s="52" t="s">
        <v>197</v>
      </c>
      <c r="C31" s="48">
        <v>970</v>
      </c>
      <c r="D31" s="53" t="s">
        <v>73</v>
      </c>
      <c r="E31" s="53" t="s">
        <v>376</v>
      </c>
      <c r="F31" s="54">
        <v>850</v>
      </c>
      <c r="G31" s="55">
        <v>96</v>
      </c>
      <c r="H31" s="55">
        <v>24</v>
      </c>
      <c r="I31" s="55">
        <f t="shared" si="0"/>
        <v>72</v>
      </c>
      <c r="J31" s="55">
        <f t="shared" si="1"/>
        <v>25</v>
      </c>
    </row>
    <row r="32" spans="1:10" ht="102">
      <c r="A32" s="46" t="s">
        <v>10</v>
      </c>
      <c r="B32" s="46" t="s">
        <v>201</v>
      </c>
      <c r="C32" s="48">
        <v>923</v>
      </c>
      <c r="D32" s="56"/>
      <c r="E32" s="56"/>
      <c r="F32" s="50"/>
      <c r="G32" s="66">
        <f>G33+G84+G89+G98+G132+G169+G180+G192+G197</f>
        <v>101696.5</v>
      </c>
      <c r="H32" s="66">
        <f>H33+H84+H89+H98+H132+H169+H180+H192+H197</f>
        <v>12419.7</v>
      </c>
      <c r="I32" s="51">
        <f t="shared" si="0"/>
        <v>89276.8</v>
      </c>
      <c r="J32" s="51">
        <f t="shared" si="1"/>
        <v>12.212514688312774</v>
      </c>
    </row>
    <row r="33" spans="1:10" ht="25.5">
      <c r="A33" s="46" t="s">
        <v>2</v>
      </c>
      <c r="B33" s="46" t="s">
        <v>54</v>
      </c>
      <c r="C33" s="48">
        <v>923</v>
      </c>
      <c r="D33" s="49" t="s">
        <v>29</v>
      </c>
      <c r="E33" s="56"/>
      <c r="F33" s="50"/>
      <c r="G33" s="66">
        <f>G34+G49+G53</f>
        <v>24145.799999999996</v>
      </c>
      <c r="H33" s="66">
        <f>H34+H49+H53</f>
        <v>3551.1</v>
      </c>
      <c r="I33" s="51">
        <f t="shared" si="0"/>
        <v>20594.699999999997</v>
      </c>
      <c r="J33" s="51">
        <f t="shared" si="1"/>
        <v>14.706905548791097</v>
      </c>
    </row>
    <row r="34" spans="1:10" ht="102">
      <c r="A34" s="46" t="s">
        <v>11</v>
      </c>
      <c r="B34" s="46" t="s">
        <v>202</v>
      </c>
      <c r="C34" s="48">
        <v>923</v>
      </c>
      <c r="D34" s="49" t="s">
        <v>40</v>
      </c>
      <c r="E34" s="56"/>
      <c r="F34" s="50"/>
      <c r="G34" s="66">
        <f>G35+G37+G44</f>
        <v>22976.299999999996</v>
      </c>
      <c r="H34" s="66">
        <f>H35+H37+H44</f>
        <v>3391.1</v>
      </c>
      <c r="I34" s="51">
        <f t="shared" si="0"/>
        <v>19585.199999999997</v>
      </c>
      <c r="J34" s="51">
        <f t="shared" si="1"/>
        <v>14.759121355483696</v>
      </c>
    </row>
    <row r="35" spans="1:10" ht="25.5">
      <c r="A35" s="46" t="s">
        <v>12</v>
      </c>
      <c r="B35" s="46" t="s">
        <v>203</v>
      </c>
      <c r="C35" s="48">
        <v>923</v>
      </c>
      <c r="D35" s="49" t="s">
        <v>40</v>
      </c>
      <c r="E35" s="49" t="s">
        <v>377</v>
      </c>
      <c r="F35" s="50"/>
      <c r="G35" s="51">
        <f>G36</f>
        <v>1327.8</v>
      </c>
      <c r="H35" s="51">
        <f>H36</f>
        <v>253</v>
      </c>
      <c r="I35" s="51">
        <f t="shared" si="0"/>
        <v>1074.8</v>
      </c>
      <c r="J35" s="51">
        <f t="shared" si="1"/>
        <v>19.054074408796506</v>
      </c>
    </row>
    <row r="36" spans="1:10" ht="38.25">
      <c r="A36" s="52" t="s">
        <v>64</v>
      </c>
      <c r="B36" s="52" t="s">
        <v>351</v>
      </c>
      <c r="C36" s="48">
        <v>923</v>
      </c>
      <c r="D36" s="53" t="s">
        <v>40</v>
      </c>
      <c r="E36" s="53" t="s">
        <v>377</v>
      </c>
      <c r="F36" s="54">
        <v>120</v>
      </c>
      <c r="G36" s="55">
        <v>1327.8</v>
      </c>
      <c r="H36" s="55">
        <v>253</v>
      </c>
      <c r="I36" s="55">
        <f t="shared" si="0"/>
        <v>1074.8</v>
      </c>
      <c r="J36" s="55">
        <f t="shared" si="1"/>
        <v>19.054074408796506</v>
      </c>
    </row>
    <row r="37" spans="1:10" ht="38.25">
      <c r="A37" s="46" t="s">
        <v>15</v>
      </c>
      <c r="B37" s="46" t="s">
        <v>204</v>
      </c>
      <c r="C37" s="48">
        <v>923</v>
      </c>
      <c r="D37" s="49" t="s">
        <v>40</v>
      </c>
      <c r="E37" s="49" t="s">
        <v>378</v>
      </c>
      <c r="F37" s="50"/>
      <c r="G37" s="51">
        <f>G38+G40+G42</f>
        <v>18834.6</v>
      </c>
      <c r="H37" s="51">
        <f>H38+H40+H42</f>
        <v>2748.2</v>
      </c>
      <c r="I37" s="51">
        <f t="shared" si="0"/>
        <v>16086.399999999998</v>
      </c>
      <c r="J37" s="51">
        <f t="shared" si="1"/>
        <v>14.591231032249159</v>
      </c>
    </row>
    <row r="38" spans="1:10" ht="86.25" customHeight="1">
      <c r="A38" s="52" t="s">
        <v>110</v>
      </c>
      <c r="B38" s="52" t="s">
        <v>106</v>
      </c>
      <c r="C38" s="48">
        <v>923</v>
      </c>
      <c r="D38" s="53" t="s">
        <v>40</v>
      </c>
      <c r="E38" s="53" t="s">
        <v>379</v>
      </c>
      <c r="F38" s="54">
        <v>100</v>
      </c>
      <c r="G38" s="55">
        <f>G39</f>
        <v>15921.5</v>
      </c>
      <c r="H38" s="55">
        <f>H39</f>
        <v>2226.5</v>
      </c>
      <c r="I38" s="55">
        <f t="shared" si="0"/>
        <v>13695</v>
      </c>
      <c r="J38" s="55">
        <f t="shared" si="1"/>
        <v>13.984235153722954</v>
      </c>
    </row>
    <row r="39" spans="1:10" ht="38.25">
      <c r="A39" s="52" t="s">
        <v>111</v>
      </c>
      <c r="B39" s="52" t="s">
        <v>351</v>
      </c>
      <c r="C39" s="48">
        <v>923</v>
      </c>
      <c r="D39" s="53" t="s">
        <v>40</v>
      </c>
      <c r="E39" s="53" t="s">
        <v>379</v>
      </c>
      <c r="F39" s="54">
        <v>120</v>
      </c>
      <c r="G39" s="55">
        <v>15921.5</v>
      </c>
      <c r="H39" s="55">
        <v>2226.5</v>
      </c>
      <c r="I39" s="55">
        <f t="shared" si="0"/>
        <v>13695</v>
      </c>
      <c r="J39" s="55">
        <f t="shared" si="1"/>
        <v>13.984235153722954</v>
      </c>
    </row>
    <row r="40" spans="1:10" ht="25.5">
      <c r="A40" s="52" t="s">
        <v>112</v>
      </c>
      <c r="B40" s="52" t="s">
        <v>194</v>
      </c>
      <c r="C40" s="48">
        <v>923</v>
      </c>
      <c r="D40" s="53" t="s">
        <v>40</v>
      </c>
      <c r="E40" s="53" t="s">
        <v>379</v>
      </c>
      <c r="F40" s="54">
        <v>200</v>
      </c>
      <c r="G40" s="55">
        <f>G41</f>
        <v>2892.3</v>
      </c>
      <c r="H40" s="55">
        <f>H41</f>
        <v>521.7</v>
      </c>
      <c r="I40" s="55">
        <f t="shared" si="0"/>
        <v>2370.6000000000004</v>
      </c>
      <c r="J40" s="55">
        <f t="shared" si="1"/>
        <v>18.037547972202052</v>
      </c>
    </row>
    <row r="41" spans="1:10" ht="38.25">
      <c r="A41" s="52" t="s">
        <v>113</v>
      </c>
      <c r="B41" s="52" t="s">
        <v>195</v>
      </c>
      <c r="C41" s="48">
        <v>923</v>
      </c>
      <c r="D41" s="53" t="s">
        <v>40</v>
      </c>
      <c r="E41" s="53" t="s">
        <v>379</v>
      </c>
      <c r="F41" s="54">
        <v>240</v>
      </c>
      <c r="G41" s="55">
        <v>2892.3</v>
      </c>
      <c r="H41" s="55">
        <v>521.7</v>
      </c>
      <c r="I41" s="55">
        <f t="shared" si="0"/>
        <v>2370.6000000000004</v>
      </c>
      <c r="J41" s="55">
        <f t="shared" si="1"/>
        <v>18.037547972202052</v>
      </c>
    </row>
    <row r="42" spans="1:10" ht="12.75">
      <c r="A42" s="52" t="s">
        <v>114</v>
      </c>
      <c r="B42" s="52" t="s">
        <v>107</v>
      </c>
      <c r="C42" s="48">
        <v>923</v>
      </c>
      <c r="D42" s="53" t="s">
        <v>40</v>
      </c>
      <c r="E42" s="53" t="s">
        <v>379</v>
      </c>
      <c r="F42" s="54">
        <v>800</v>
      </c>
      <c r="G42" s="55">
        <f>G43</f>
        <v>20.8</v>
      </c>
      <c r="H42" s="55">
        <f>H43</f>
        <v>0</v>
      </c>
      <c r="I42" s="55">
        <f t="shared" si="0"/>
        <v>20.8</v>
      </c>
      <c r="J42" s="55">
        <f t="shared" si="1"/>
        <v>0</v>
      </c>
    </row>
    <row r="43" spans="1:10" ht="12.75">
      <c r="A43" s="52" t="s">
        <v>115</v>
      </c>
      <c r="B43" s="52" t="s">
        <v>197</v>
      </c>
      <c r="C43" s="48">
        <v>923</v>
      </c>
      <c r="D43" s="53" t="s">
        <v>40</v>
      </c>
      <c r="E43" s="53" t="s">
        <v>379</v>
      </c>
      <c r="F43" s="54">
        <v>850</v>
      </c>
      <c r="G43" s="55">
        <v>20.8</v>
      </c>
      <c r="H43" s="55">
        <v>0</v>
      </c>
      <c r="I43" s="55">
        <f t="shared" si="0"/>
        <v>20.8</v>
      </c>
      <c r="J43" s="55">
        <f t="shared" si="1"/>
        <v>0</v>
      </c>
    </row>
    <row r="44" spans="1:10" ht="76.5">
      <c r="A44" s="46" t="s">
        <v>161</v>
      </c>
      <c r="B44" s="46" t="s">
        <v>205</v>
      </c>
      <c r="C44" s="48">
        <v>923</v>
      </c>
      <c r="D44" s="49" t="s">
        <v>40</v>
      </c>
      <c r="E44" s="49" t="s">
        <v>206</v>
      </c>
      <c r="F44" s="50"/>
      <c r="G44" s="51">
        <f>G45+G47</f>
        <v>2813.8999999999996</v>
      </c>
      <c r="H44" s="51">
        <f>H45+H47</f>
        <v>389.90000000000003</v>
      </c>
      <c r="I44" s="51">
        <f t="shared" si="0"/>
        <v>2423.9999999999995</v>
      </c>
      <c r="J44" s="51">
        <f t="shared" si="1"/>
        <v>13.856213795799427</v>
      </c>
    </row>
    <row r="45" spans="1:10" ht="76.5">
      <c r="A45" s="52" t="s">
        <v>347</v>
      </c>
      <c r="B45" s="52" t="s">
        <v>106</v>
      </c>
      <c r="C45" s="48">
        <v>923</v>
      </c>
      <c r="D45" s="53" t="s">
        <v>40</v>
      </c>
      <c r="E45" s="53" t="s">
        <v>206</v>
      </c>
      <c r="F45" s="54">
        <v>100</v>
      </c>
      <c r="G45" s="55">
        <f>G46</f>
        <v>2608.7</v>
      </c>
      <c r="H45" s="55">
        <f>H46</f>
        <v>387.8</v>
      </c>
      <c r="I45" s="55">
        <f t="shared" si="0"/>
        <v>2220.8999999999996</v>
      </c>
      <c r="J45" s="55">
        <f t="shared" si="1"/>
        <v>14.865641890596851</v>
      </c>
    </row>
    <row r="46" spans="1:10" ht="38.25">
      <c r="A46" s="52" t="s">
        <v>348</v>
      </c>
      <c r="B46" s="52" t="s">
        <v>351</v>
      </c>
      <c r="C46" s="48">
        <v>923</v>
      </c>
      <c r="D46" s="53" t="s">
        <v>40</v>
      </c>
      <c r="E46" s="53" t="s">
        <v>206</v>
      </c>
      <c r="F46" s="54">
        <v>120</v>
      </c>
      <c r="G46" s="55">
        <v>2608.7</v>
      </c>
      <c r="H46" s="55">
        <v>387.8</v>
      </c>
      <c r="I46" s="55">
        <f t="shared" si="0"/>
        <v>2220.8999999999996</v>
      </c>
      <c r="J46" s="55">
        <f t="shared" si="1"/>
        <v>14.865641890596851</v>
      </c>
    </row>
    <row r="47" spans="1:10" ht="25.5">
      <c r="A47" s="52" t="s">
        <v>349</v>
      </c>
      <c r="B47" s="52" t="s">
        <v>207</v>
      </c>
      <c r="C47" s="48">
        <v>923</v>
      </c>
      <c r="D47" s="53" t="s">
        <v>40</v>
      </c>
      <c r="E47" s="53" t="s">
        <v>206</v>
      </c>
      <c r="F47" s="54">
        <v>200</v>
      </c>
      <c r="G47" s="55">
        <f>G48</f>
        <v>205.2</v>
      </c>
      <c r="H47" s="55">
        <f>H48</f>
        <v>2.1</v>
      </c>
      <c r="I47" s="55">
        <f t="shared" si="0"/>
        <v>203.1</v>
      </c>
      <c r="J47" s="55">
        <f t="shared" si="1"/>
        <v>1.0233918128654973</v>
      </c>
    </row>
    <row r="48" spans="1:10" ht="38.25">
      <c r="A48" s="52" t="s">
        <v>350</v>
      </c>
      <c r="B48" s="52" t="s">
        <v>195</v>
      </c>
      <c r="C48" s="48">
        <v>923</v>
      </c>
      <c r="D48" s="53" t="s">
        <v>40</v>
      </c>
      <c r="E48" s="53" t="s">
        <v>206</v>
      </c>
      <c r="F48" s="54">
        <v>240</v>
      </c>
      <c r="G48" s="55">
        <v>205.2</v>
      </c>
      <c r="H48" s="55">
        <v>2.1</v>
      </c>
      <c r="I48" s="55">
        <f t="shared" si="0"/>
        <v>203.1</v>
      </c>
      <c r="J48" s="55">
        <f t="shared" si="1"/>
        <v>1.0233918128654973</v>
      </c>
    </row>
    <row r="49" spans="1:10" ht="12.75">
      <c r="A49" s="46" t="s">
        <v>16</v>
      </c>
      <c r="B49" s="46" t="s">
        <v>208</v>
      </c>
      <c r="C49" s="48">
        <v>923</v>
      </c>
      <c r="D49" s="49" t="s">
        <v>81</v>
      </c>
      <c r="E49" s="56"/>
      <c r="F49" s="50"/>
      <c r="G49" s="51">
        <f aca="true" t="shared" si="4" ref="G49:H51">G50</f>
        <v>50</v>
      </c>
      <c r="H49" s="51">
        <f t="shared" si="4"/>
        <v>0</v>
      </c>
      <c r="I49" s="51">
        <f t="shared" si="0"/>
        <v>50</v>
      </c>
      <c r="J49" s="51">
        <f t="shared" si="1"/>
        <v>0</v>
      </c>
    </row>
    <row r="50" spans="1:10" ht="12.75">
      <c r="A50" s="46" t="s">
        <v>66</v>
      </c>
      <c r="B50" s="46" t="s">
        <v>209</v>
      </c>
      <c r="C50" s="48">
        <v>923</v>
      </c>
      <c r="D50" s="49" t="s">
        <v>81</v>
      </c>
      <c r="E50" s="49" t="s">
        <v>380</v>
      </c>
      <c r="F50" s="50"/>
      <c r="G50" s="51">
        <f t="shared" si="4"/>
        <v>50</v>
      </c>
      <c r="H50" s="51">
        <f t="shared" si="4"/>
        <v>0</v>
      </c>
      <c r="I50" s="51">
        <f t="shared" si="0"/>
        <v>50</v>
      </c>
      <c r="J50" s="51">
        <f t="shared" si="1"/>
        <v>0</v>
      </c>
    </row>
    <row r="51" spans="1:10" ht="12.75">
      <c r="A51" s="52" t="s">
        <v>59</v>
      </c>
      <c r="B51" s="52" t="s">
        <v>107</v>
      </c>
      <c r="C51" s="48">
        <v>923</v>
      </c>
      <c r="D51" s="53" t="s">
        <v>81</v>
      </c>
      <c r="E51" s="53" t="s">
        <v>380</v>
      </c>
      <c r="F51" s="54">
        <v>800</v>
      </c>
      <c r="G51" s="55">
        <f t="shared" si="4"/>
        <v>50</v>
      </c>
      <c r="H51" s="55">
        <f t="shared" si="4"/>
        <v>0</v>
      </c>
      <c r="I51" s="55">
        <f t="shared" si="0"/>
        <v>50</v>
      </c>
      <c r="J51" s="55">
        <f t="shared" si="1"/>
        <v>0</v>
      </c>
    </row>
    <row r="52" spans="1:10" ht="12.75">
      <c r="A52" s="52" t="s">
        <v>184</v>
      </c>
      <c r="B52" s="52" t="s">
        <v>210</v>
      </c>
      <c r="C52" s="48">
        <v>923</v>
      </c>
      <c r="D52" s="53" t="s">
        <v>81</v>
      </c>
      <c r="E52" s="53" t="s">
        <v>380</v>
      </c>
      <c r="F52" s="54">
        <v>870</v>
      </c>
      <c r="G52" s="55">
        <v>50</v>
      </c>
      <c r="H52" s="55">
        <v>0</v>
      </c>
      <c r="I52" s="55">
        <f t="shared" si="0"/>
        <v>50</v>
      </c>
      <c r="J52" s="55">
        <f t="shared" si="1"/>
        <v>0</v>
      </c>
    </row>
    <row r="53" spans="1:10" ht="25.5">
      <c r="A53" s="46" t="s">
        <v>99</v>
      </c>
      <c r="B53" s="46" t="s">
        <v>199</v>
      </c>
      <c r="C53" s="48">
        <v>923</v>
      </c>
      <c r="D53" s="49" t="s">
        <v>73</v>
      </c>
      <c r="E53" s="56"/>
      <c r="F53" s="50"/>
      <c r="G53" s="66">
        <f>G54+G57+G60+G63+G66+G69+G72+G75+G78+G81</f>
        <v>1119.5</v>
      </c>
      <c r="H53" s="66">
        <f>H54+H57+H60+H63+H66+H69+H72+H75+H78+H81</f>
        <v>160</v>
      </c>
      <c r="I53" s="51">
        <f t="shared" si="0"/>
        <v>959.5</v>
      </c>
      <c r="J53" s="51">
        <f t="shared" si="1"/>
        <v>14.292094685127289</v>
      </c>
    </row>
    <row r="54" spans="1:10" ht="90.75" customHeight="1">
      <c r="A54" s="46" t="s">
        <v>122</v>
      </c>
      <c r="B54" s="46" t="s">
        <v>211</v>
      </c>
      <c r="C54" s="48">
        <v>923</v>
      </c>
      <c r="D54" s="49" t="s">
        <v>73</v>
      </c>
      <c r="E54" s="49" t="s">
        <v>212</v>
      </c>
      <c r="F54" s="50"/>
      <c r="G54" s="51">
        <f>G55</f>
        <v>7.5</v>
      </c>
      <c r="H54" s="51">
        <f>H55</f>
        <v>0</v>
      </c>
      <c r="I54" s="51">
        <f t="shared" si="0"/>
        <v>7.5</v>
      </c>
      <c r="J54" s="51">
        <f t="shared" si="1"/>
        <v>0</v>
      </c>
    </row>
    <row r="55" spans="1:10" ht="25.5">
      <c r="A55" s="52" t="s">
        <v>129</v>
      </c>
      <c r="B55" s="52" t="s">
        <v>207</v>
      </c>
      <c r="C55" s="48">
        <v>923</v>
      </c>
      <c r="D55" s="53" t="s">
        <v>73</v>
      </c>
      <c r="E55" s="53" t="s">
        <v>212</v>
      </c>
      <c r="F55" s="54">
        <v>200</v>
      </c>
      <c r="G55" s="55">
        <f>G56</f>
        <v>7.5</v>
      </c>
      <c r="H55" s="55">
        <f>H56</f>
        <v>0</v>
      </c>
      <c r="I55" s="55">
        <f t="shared" si="0"/>
        <v>7.5</v>
      </c>
      <c r="J55" s="55">
        <f t="shared" si="1"/>
        <v>0</v>
      </c>
    </row>
    <row r="56" spans="1:10" ht="38.25">
      <c r="A56" s="52" t="s">
        <v>200</v>
      </c>
      <c r="B56" s="52" t="s">
        <v>195</v>
      </c>
      <c r="C56" s="48">
        <v>923</v>
      </c>
      <c r="D56" s="53" t="s">
        <v>73</v>
      </c>
      <c r="E56" s="53" t="s">
        <v>212</v>
      </c>
      <c r="F56" s="54">
        <v>240</v>
      </c>
      <c r="G56" s="55">
        <v>7.5</v>
      </c>
      <c r="H56" s="55">
        <v>0</v>
      </c>
      <c r="I56" s="55">
        <f t="shared" si="0"/>
        <v>7.5</v>
      </c>
      <c r="J56" s="55">
        <f t="shared" si="1"/>
        <v>0</v>
      </c>
    </row>
    <row r="57" spans="1:10" ht="51">
      <c r="A57" s="46" t="s">
        <v>128</v>
      </c>
      <c r="B57" s="46" t="s">
        <v>213</v>
      </c>
      <c r="C57" s="48">
        <v>923</v>
      </c>
      <c r="D57" s="49" t="s">
        <v>73</v>
      </c>
      <c r="E57" s="49">
        <v>3300000072</v>
      </c>
      <c r="F57" s="50"/>
      <c r="G57" s="51">
        <f>G58</f>
        <v>550</v>
      </c>
      <c r="H57" s="51">
        <f>H58</f>
        <v>160</v>
      </c>
      <c r="I57" s="51">
        <f t="shared" si="0"/>
        <v>390</v>
      </c>
      <c r="J57" s="51">
        <f t="shared" si="1"/>
        <v>29.09090909090909</v>
      </c>
    </row>
    <row r="58" spans="1:10" ht="25.5">
      <c r="A58" s="52" t="s">
        <v>130</v>
      </c>
      <c r="B58" s="52" t="s">
        <v>207</v>
      </c>
      <c r="C58" s="48">
        <v>923</v>
      </c>
      <c r="D58" s="53" t="s">
        <v>73</v>
      </c>
      <c r="E58" s="53">
        <v>3300000072</v>
      </c>
      <c r="F58" s="54">
        <v>200</v>
      </c>
      <c r="G58" s="55">
        <f>G59</f>
        <v>550</v>
      </c>
      <c r="H58" s="55">
        <f>H59</f>
        <v>160</v>
      </c>
      <c r="I58" s="55">
        <f t="shared" si="0"/>
        <v>390</v>
      </c>
      <c r="J58" s="55">
        <f t="shared" si="1"/>
        <v>29.09090909090909</v>
      </c>
    </row>
    <row r="59" spans="1:10" ht="38.25">
      <c r="A59" s="52" t="s">
        <v>214</v>
      </c>
      <c r="B59" s="52" t="s">
        <v>195</v>
      </c>
      <c r="C59" s="48">
        <v>923</v>
      </c>
      <c r="D59" s="53" t="s">
        <v>73</v>
      </c>
      <c r="E59" s="53">
        <v>3300000072</v>
      </c>
      <c r="F59" s="54">
        <v>240</v>
      </c>
      <c r="G59" s="55">
        <v>550</v>
      </c>
      <c r="H59" s="55">
        <v>160</v>
      </c>
      <c r="I59" s="55">
        <f t="shared" si="0"/>
        <v>390</v>
      </c>
      <c r="J59" s="55">
        <f t="shared" si="1"/>
        <v>29.09090909090909</v>
      </c>
    </row>
    <row r="60" spans="1:10" ht="38.25">
      <c r="A60" s="46" t="s">
        <v>215</v>
      </c>
      <c r="B60" s="46" t="s">
        <v>381</v>
      </c>
      <c r="C60" s="48">
        <v>923</v>
      </c>
      <c r="D60" s="49" t="s">
        <v>73</v>
      </c>
      <c r="E60" s="49">
        <v>7950800071</v>
      </c>
      <c r="F60" s="50"/>
      <c r="G60" s="51">
        <f>G61</f>
        <v>400</v>
      </c>
      <c r="H60" s="51">
        <f>H61</f>
        <v>0</v>
      </c>
      <c r="I60" s="51">
        <f t="shared" si="0"/>
        <v>400</v>
      </c>
      <c r="J60" s="51">
        <f t="shared" si="1"/>
        <v>0</v>
      </c>
    </row>
    <row r="61" spans="1:10" ht="25.5">
      <c r="A61" s="52" t="s">
        <v>216</v>
      </c>
      <c r="B61" s="52" t="s">
        <v>207</v>
      </c>
      <c r="C61" s="48">
        <v>923</v>
      </c>
      <c r="D61" s="53" t="s">
        <v>73</v>
      </c>
      <c r="E61" s="53">
        <v>7950800071</v>
      </c>
      <c r="F61" s="54">
        <v>200</v>
      </c>
      <c r="G61" s="55">
        <f>G62</f>
        <v>400</v>
      </c>
      <c r="H61" s="55">
        <f>H62</f>
        <v>0</v>
      </c>
      <c r="I61" s="55">
        <f t="shared" si="0"/>
        <v>400</v>
      </c>
      <c r="J61" s="55">
        <f t="shared" si="1"/>
        <v>0</v>
      </c>
    </row>
    <row r="62" spans="1:10" ht="38.25">
      <c r="A62" s="52" t="s">
        <v>217</v>
      </c>
      <c r="B62" s="52" t="s">
        <v>195</v>
      </c>
      <c r="C62" s="48">
        <v>923</v>
      </c>
      <c r="D62" s="53" t="s">
        <v>73</v>
      </c>
      <c r="E62" s="53">
        <v>7950800071</v>
      </c>
      <c r="F62" s="54">
        <v>240</v>
      </c>
      <c r="G62" s="55">
        <v>400</v>
      </c>
      <c r="H62" s="55">
        <v>0</v>
      </c>
      <c r="I62" s="55">
        <f t="shared" si="0"/>
        <v>400</v>
      </c>
      <c r="J62" s="55">
        <f t="shared" si="1"/>
        <v>0</v>
      </c>
    </row>
    <row r="63" spans="1:10" ht="38.25">
      <c r="A63" s="46" t="s">
        <v>218</v>
      </c>
      <c r="B63" s="46" t="s">
        <v>382</v>
      </c>
      <c r="C63" s="48">
        <v>923</v>
      </c>
      <c r="D63" s="49" t="s">
        <v>73</v>
      </c>
      <c r="E63" s="49">
        <v>7951000511</v>
      </c>
      <c r="F63" s="50"/>
      <c r="G63" s="51">
        <f>G64</f>
        <v>40</v>
      </c>
      <c r="H63" s="51">
        <f>H64</f>
        <v>0</v>
      </c>
      <c r="I63" s="51">
        <f t="shared" si="0"/>
        <v>40</v>
      </c>
      <c r="J63" s="51">
        <f t="shared" si="1"/>
        <v>0</v>
      </c>
    </row>
    <row r="64" spans="1:10" ht="25.5">
      <c r="A64" s="52" t="s">
        <v>219</v>
      </c>
      <c r="B64" s="52" t="s">
        <v>207</v>
      </c>
      <c r="C64" s="48">
        <v>923</v>
      </c>
      <c r="D64" s="53" t="s">
        <v>73</v>
      </c>
      <c r="E64" s="53">
        <v>7951000511</v>
      </c>
      <c r="F64" s="54">
        <v>200</v>
      </c>
      <c r="G64" s="55">
        <f>G65</f>
        <v>40</v>
      </c>
      <c r="H64" s="55">
        <f>H65</f>
        <v>0</v>
      </c>
      <c r="I64" s="55">
        <f t="shared" si="0"/>
        <v>40</v>
      </c>
      <c r="J64" s="55">
        <f t="shared" si="1"/>
        <v>0</v>
      </c>
    </row>
    <row r="65" spans="1:10" ht="38.25">
      <c r="A65" s="52" t="s">
        <v>220</v>
      </c>
      <c r="B65" s="52" t="s">
        <v>195</v>
      </c>
      <c r="C65" s="48">
        <v>923</v>
      </c>
      <c r="D65" s="53" t="s">
        <v>73</v>
      </c>
      <c r="E65" s="53">
        <v>7951000511</v>
      </c>
      <c r="F65" s="54">
        <v>240</v>
      </c>
      <c r="G65" s="55">
        <v>40</v>
      </c>
      <c r="H65" s="55">
        <v>0</v>
      </c>
      <c r="I65" s="55">
        <f t="shared" si="0"/>
        <v>40</v>
      </c>
      <c r="J65" s="55">
        <f t="shared" si="1"/>
        <v>0</v>
      </c>
    </row>
    <row r="66" spans="1:10" ht="25.5">
      <c r="A66" s="46" t="s">
        <v>221</v>
      </c>
      <c r="B66" s="46" t="s">
        <v>383</v>
      </c>
      <c r="C66" s="48">
        <v>923</v>
      </c>
      <c r="D66" s="49" t="s">
        <v>73</v>
      </c>
      <c r="E66" s="49">
        <v>7951100521</v>
      </c>
      <c r="F66" s="50"/>
      <c r="G66" s="51">
        <f>G67</f>
        <v>20</v>
      </c>
      <c r="H66" s="51">
        <f>H67</f>
        <v>0</v>
      </c>
      <c r="I66" s="51">
        <f t="shared" si="0"/>
        <v>20</v>
      </c>
      <c r="J66" s="51">
        <f t="shared" si="1"/>
        <v>0</v>
      </c>
    </row>
    <row r="67" spans="1:10" ht="25.5">
      <c r="A67" s="52" t="s">
        <v>222</v>
      </c>
      <c r="B67" s="52" t="s">
        <v>207</v>
      </c>
      <c r="C67" s="48">
        <v>923</v>
      </c>
      <c r="D67" s="53" t="s">
        <v>73</v>
      </c>
      <c r="E67" s="53">
        <v>7951100521</v>
      </c>
      <c r="F67" s="54">
        <v>200</v>
      </c>
      <c r="G67" s="55">
        <f>G68</f>
        <v>20</v>
      </c>
      <c r="H67" s="55">
        <f>H68</f>
        <v>0</v>
      </c>
      <c r="I67" s="55">
        <f t="shared" si="0"/>
        <v>20</v>
      </c>
      <c r="J67" s="55">
        <f t="shared" si="1"/>
        <v>0</v>
      </c>
    </row>
    <row r="68" spans="1:10" ht="38.25">
      <c r="A68" s="52" t="s">
        <v>223</v>
      </c>
      <c r="B68" s="52" t="s">
        <v>195</v>
      </c>
      <c r="C68" s="48">
        <v>923</v>
      </c>
      <c r="D68" s="53" t="s">
        <v>73</v>
      </c>
      <c r="E68" s="53">
        <v>7951100521</v>
      </c>
      <c r="F68" s="54">
        <v>240</v>
      </c>
      <c r="G68" s="55">
        <v>20</v>
      </c>
      <c r="H68" s="55">
        <v>0</v>
      </c>
      <c r="I68" s="55">
        <f t="shared" si="0"/>
        <v>20</v>
      </c>
      <c r="J68" s="55">
        <f t="shared" si="1"/>
        <v>0</v>
      </c>
    </row>
    <row r="69" spans="1:10" ht="51">
      <c r="A69" s="46" t="s">
        <v>224</v>
      </c>
      <c r="B69" s="46" t="s">
        <v>384</v>
      </c>
      <c r="C69" s="48">
        <v>923</v>
      </c>
      <c r="D69" s="49" t="s">
        <v>73</v>
      </c>
      <c r="E69" s="49">
        <v>7951200541</v>
      </c>
      <c r="F69" s="50"/>
      <c r="G69" s="51">
        <f>G70</f>
        <v>22</v>
      </c>
      <c r="H69" s="51">
        <f>H70</f>
        <v>0</v>
      </c>
      <c r="I69" s="51">
        <f t="shared" si="0"/>
        <v>22</v>
      </c>
      <c r="J69" s="51">
        <f t="shared" si="1"/>
        <v>0</v>
      </c>
    </row>
    <row r="70" spans="1:10" ht="25.5">
      <c r="A70" s="52" t="s">
        <v>225</v>
      </c>
      <c r="B70" s="52" t="s">
        <v>207</v>
      </c>
      <c r="C70" s="48">
        <v>923</v>
      </c>
      <c r="D70" s="53" t="s">
        <v>73</v>
      </c>
      <c r="E70" s="53">
        <v>7951200541</v>
      </c>
      <c r="F70" s="54">
        <v>200</v>
      </c>
      <c r="G70" s="55">
        <f>G71</f>
        <v>22</v>
      </c>
      <c r="H70" s="55">
        <f>H71</f>
        <v>0</v>
      </c>
      <c r="I70" s="55">
        <f t="shared" si="0"/>
        <v>22</v>
      </c>
      <c r="J70" s="55">
        <f t="shared" si="1"/>
        <v>0</v>
      </c>
    </row>
    <row r="71" spans="1:10" ht="38.25">
      <c r="A71" s="52" t="s">
        <v>226</v>
      </c>
      <c r="B71" s="52" t="s">
        <v>195</v>
      </c>
      <c r="C71" s="48">
        <v>923</v>
      </c>
      <c r="D71" s="53" t="s">
        <v>73</v>
      </c>
      <c r="E71" s="53">
        <v>7951200541</v>
      </c>
      <c r="F71" s="54">
        <v>240</v>
      </c>
      <c r="G71" s="55">
        <v>22</v>
      </c>
      <c r="H71" s="55">
        <v>0</v>
      </c>
      <c r="I71" s="55">
        <f t="shared" si="0"/>
        <v>22</v>
      </c>
      <c r="J71" s="55">
        <f t="shared" si="1"/>
        <v>0</v>
      </c>
    </row>
    <row r="72" spans="1:10" ht="134.25" customHeight="1">
      <c r="A72" s="46" t="s">
        <v>227</v>
      </c>
      <c r="B72" s="46" t="s">
        <v>385</v>
      </c>
      <c r="C72" s="48">
        <v>923</v>
      </c>
      <c r="D72" s="49" t="s">
        <v>73</v>
      </c>
      <c r="E72" s="49">
        <v>7951300531</v>
      </c>
      <c r="F72" s="50"/>
      <c r="G72" s="51">
        <f>G73</f>
        <v>20</v>
      </c>
      <c r="H72" s="51">
        <f>H73</f>
        <v>0</v>
      </c>
      <c r="I72" s="51">
        <f t="shared" si="0"/>
        <v>20</v>
      </c>
      <c r="J72" s="51">
        <f t="shared" si="1"/>
        <v>0</v>
      </c>
    </row>
    <row r="73" spans="1:10" ht="25.5">
      <c r="A73" s="52" t="s">
        <v>228</v>
      </c>
      <c r="B73" s="52" t="s">
        <v>207</v>
      </c>
      <c r="C73" s="48">
        <v>923</v>
      </c>
      <c r="D73" s="53" t="s">
        <v>73</v>
      </c>
      <c r="E73" s="53">
        <v>7951300531</v>
      </c>
      <c r="F73" s="54">
        <v>200</v>
      </c>
      <c r="G73" s="55">
        <f>G74</f>
        <v>20</v>
      </c>
      <c r="H73" s="55">
        <f>H74</f>
        <v>0</v>
      </c>
      <c r="I73" s="55">
        <f t="shared" si="0"/>
        <v>20</v>
      </c>
      <c r="J73" s="55">
        <f t="shared" si="1"/>
        <v>0</v>
      </c>
    </row>
    <row r="74" spans="1:10" ht="38.25">
      <c r="A74" s="52" t="s">
        <v>229</v>
      </c>
      <c r="B74" s="52" t="s">
        <v>195</v>
      </c>
      <c r="C74" s="48">
        <v>923</v>
      </c>
      <c r="D74" s="53" t="s">
        <v>73</v>
      </c>
      <c r="E74" s="53">
        <v>7951300531</v>
      </c>
      <c r="F74" s="54">
        <v>240</v>
      </c>
      <c r="G74" s="55">
        <v>20</v>
      </c>
      <c r="H74" s="55">
        <v>0</v>
      </c>
      <c r="I74" s="55">
        <f aca="true" t="shared" si="5" ref="I74:I137">G74-H74</f>
        <v>20</v>
      </c>
      <c r="J74" s="55">
        <f aca="true" t="shared" si="6" ref="J74:J137">H74/G74*100</f>
        <v>0</v>
      </c>
    </row>
    <row r="75" spans="1:10" ht="38.25">
      <c r="A75" s="46" t="s">
        <v>230</v>
      </c>
      <c r="B75" s="46" t="s">
        <v>386</v>
      </c>
      <c r="C75" s="48">
        <v>923</v>
      </c>
      <c r="D75" s="49" t="s">
        <v>73</v>
      </c>
      <c r="E75" s="49">
        <v>7951400491</v>
      </c>
      <c r="F75" s="50"/>
      <c r="G75" s="51">
        <f>G76</f>
        <v>20</v>
      </c>
      <c r="H75" s="51">
        <f>H76</f>
        <v>0</v>
      </c>
      <c r="I75" s="51">
        <f t="shared" si="5"/>
        <v>20</v>
      </c>
      <c r="J75" s="51">
        <f t="shared" si="6"/>
        <v>0</v>
      </c>
    </row>
    <row r="76" spans="1:10" ht="25.5">
      <c r="A76" s="52" t="s">
        <v>231</v>
      </c>
      <c r="B76" s="52" t="s">
        <v>207</v>
      </c>
      <c r="C76" s="48">
        <v>923</v>
      </c>
      <c r="D76" s="53" t="s">
        <v>73</v>
      </c>
      <c r="E76" s="53">
        <v>7951400491</v>
      </c>
      <c r="F76" s="54">
        <v>200</v>
      </c>
      <c r="G76" s="55">
        <f>G77</f>
        <v>20</v>
      </c>
      <c r="H76" s="55">
        <f>H77</f>
        <v>0</v>
      </c>
      <c r="I76" s="55">
        <f t="shared" si="5"/>
        <v>20</v>
      </c>
      <c r="J76" s="55">
        <f t="shared" si="6"/>
        <v>0</v>
      </c>
    </row>
    <row r="77" spans="1:10" ht="38.25">
      <c r="A77" s="52" t="s">
        <v>232</v>
      </c>
      <c r="B77" s="52" t="s">
        <v>195</v>
      </c>
      <c r="C77" s="48">
        <v>923</v>
      </c>
      <c r="D77" s="53" t="s">
        <v>73</v>
      </c>
      <c r="E77" s="53">
        <v>7951400491</v>
      </c>
      <c r="F77" s="54">
        <v>240</v>
      </c>
      <c r="G77" s="55">
        <v>20</v>
      </c>
      <c r="H77" s="55">
        <v>0</v>
      </c>
      <c r="I77" s="55">
        <f t="shared" si="5"/>
        <v>20</v>
      </c>
      <c r="J77" s="55">
        <f t="shared" si="6"/>
        <v>0</v>
      </c>
    </row>
    <row r="78" spans="1:10" ht="25.5">
      <c r="A78" s="46" t="s">
        <v>233</v>
      </c>
      <c r="B78" s="46" t="s">
        <v>387</v>
      </c>
      <c r="C78" s="48">
        <v>923</v>
      </c>
      <c r="D78" s="49" t="s">
        <v>73</v>
      </c>
      <c r="E78" s="49">
        <v>7952200073</v>
      </c>
      <c r="F78" s="67"/>
      <c r="G78" s="51">
        <f>G79</f>
        <v>20</v>
      </c>
      <c r="H78" s="51">
        <f>H79</f>
        <v>0</v>
      </c>
      <c r="I78" s="51">
        <f t="shared" si="5"/>
        <v>20</v>
      </c>
      <c r="J78" s="51">
        <f t="shared" si="6"/>
        <v>0</v>
      </c>
    </row>
    <row r="79" spans="1:10" ht="25.5">
      <c r="A79" s="52" t="s">
        <v>234</v>
      </c>
      <c r="B79" s="52" t="s">
        <v>207</v>
      </c>
      <c r="C79" s="48">
        <v>923</v>
      </c>
      <c r="D79" s="53" t="s">
        <v>73</v>
      </c>
      <c r="E79" s="53">
        <v>7952200073</v>
      </c>
      <c r="F79" s="54">
        <v>200</v>
      </c>
      <c r="G79" s="55">
        <f>G80</f>
        <v>20</v>
      </c>
      <c r="H79" s="55">
        <f>H80</f>
        <v>0</v>
      </c>
      <c r="I79" s="55">
        <f t="shared" si="5"/>
        <v>20</v>
      </c>
      <c r="J79" s="55">
        <f t="shared" si="6"/>
        <v>0</v>
      </c>
    </row>
    <row r="80" spans="1:10" ht="38.25">
      <c r="A80" s="52" t="s">
        <v>235</v>
      </c>
      <c r="B80" s="52" t="s">
        <v>195</v>
      </c>
      <c r="C80" s="48">
        <v>923</v>
      </c>
      <c r="D80" s="53" t="s">
        <v>73</v>
      </c>
      <c r="E80" s="53">
        <v>7952200073</v>
      </c>
      <c r="F80" s="54">
        <v>240</v>
      </c>
      <c r="G80" s="55">
        <v>20</v>
      </c>
      <c r="H80" s="55">
        <v>0</v>
      </c>
      <c r="I80" s="55">
        <f t="shared" si="5"/>
        <v>20</v>
      </c>
      <c r="J80" s="55">
        <f t="shared" si="6"/>
        <v>0</v>
      </c>
    </row>
    <row r="81" spans="1:10" ht="166.5" customHeight="1">
      <c r="A81" s="46" t="s">
        <v>236</v>
      </c>
      <c r="B81" s="46" t="s">
        <v>388</v>
      </c>
      <c r="C81" s="48">
        <v>923</v>
      </c>
      <c r="D81" s="49" t="s">
        <v>73</v>
      </c>
      <c r="E81" s="49">
        <v>7952400522</v>
      </c>
      <c r="F81" s="50"/>
      <c r="G81" s="51">
        <f>G82</f>
        <v>20</v>
      </c>
      <c r="H81" s="51">
        <f>H82</f>
        <v>0</v>
      </c>
      <c r="I81" s="51">
        <f t="shared" si="5"/>
        <v>20</v>
      </c>
      <c r="J81" s="51">
        <f t="shared" si="6"/>
        <v>0</v>
      </c>
    </row>
    <row r="82" spans="1:10" ht="25.5">
      <c r="A82" s="52" t="s">
        <v>237</v>
      </c>
      <c r="B82" s="52" t="s">
        <v>207</v>
      </c>
      <c r="C82" s="48">
        <v>923</v>
      </c>
      <c r="D82" s="53" t="s">
        <v>73</v>
      </c>
      <c r="E82" s="53">
        <v>7952400522</v>
      </c>
      <c r="F82" s="54">
        <v>200</v>
      </c>
      <c r="G82" s="55">
        <f>G83</f>
        <v>20</v>
      </c>
      <c r="H82" s="55">
        <f>H83</f>
        <v>0</v>
      </c>
      <c r="I82" s="55">
        <f t="shared" si="5"/>
        <v>20</v>
      </c>
      <c r="J82" s="55">
        <f t="shared" si="6"/>
        <v>0</v>
      </c>
    </row>
    <row r="83" spans="1:10" ht="25.5">
      <c r="A83" s="52" t="s">
        <v>238</v>
      </c>
      <c r="B83" s="52" t="s">
        <v>239</v>
      </c>
      <c r="C83" s="48">
        <v>923</v>
      </c>
      <c r="D83" s="53" t="s">
        <v>73</v>
      </c>
      <c r="E83" s="53">
        <v>7952400522</v>
      </c>
      <c r="F83" s="54">
        <v>240</v>
      </c>
      <c r="G83" s="55">
        <v>20</v>
      </c>
      <c r="H83" s="55">
        <v>0</v>
      </c>
      <c r="I83" s="55">
        <f t="shared" si="5"/>
        <v>20</v>
      </c>
      <c r="J83" s="55">
        <f t="shared" si="6"/>
        <v>0</v>
      </c>
    </row>
    <row r="84" spans="1:10" ht="38.25">
      <c r="A84" s="46" t="s">
        <v>3</v>
      </c>
      <c r="B84" s="46" t="s">
        <v>53</v>
      </c>
      <c r="C84" s="48">
        <v>923</v>
      </c>
      <c r="D84" s="49" t="s">
        <v>24</v>
      </c>
      <c r="E84" s="56"/>
      <c r="F84" s="50"/>
      <c r="G84" s="51">
        <f aca="true" t="shared" si="7" ref="G84:H87">G85</f>
        <v>400</v>
      </c>
      <c r="H84" s="51">
        <f t="shared" si="7"/>
        <v>0</v>
      </c>
      <c r="I84" s="51">
        <f t="shared" si="5"/>
        <v>400</v>
      </c>
      <c r="J84" s="51">
        <f t="shared" si="6"/>
        <v>0</v>
      </c>
    </row>
    <row r="85" spans="1:10" ht="90.75" customHeight="1">
      <c r="A85" s="46" t="s">
        <v>5</v>
      </c>
      <c r="B85" s="46" t="s">
        <v>240</v>
      </c>
      <c r="C85" s="48">
        <v>923</v>
      </c>
      <c r="D85" s="49" t="s">
        <v>25</v>
      </c>
      <c r="E85" s="56"/>
      <c r="F85" s="50"/>
      <c r="G85" s="51">
        <f t="shared" si="7"/>
        <v>400</v>
      </c>
      <c r="H85" s="51">
        <f t="shared" si="7"/>
        <v>0</v>
      </c>
      <c r="I85" s="51">
        <f t="shared" si="5"/>
        <v>400</v>
      </c>
      <c r="J85" s="51">
        <f t="shared" si="6"/>
        <v>0</v>
      </c>
    </row>
    <row r="86" spans="1:10" ht="215.25" customHeight="1">
      <c r="A86" s="46" t="s">
        <v>67</v>
      </c>
      <c r="B86" s="46" t="s">
        <v>389</v>
      </c>
      <c r="C86" s="48">
        <v>923</v>
      </c>
      <c r="D86" s="49" t="s">
        <v>25</v>
      </c>
      <c r="E86" s="49">
        <v>7950900081</v>
      </c>
      <c r="F86" s="50"/>
      <c r="G86" s="51">
        <f t="shared" si="7"/>
        <v>400</v>
      </c>
      <c r="H86" s="51">
        <f t="shared" si="7"/>
        <v>0</v>
      </c>
      <c r="I86" s="51">
        <f t="shared" si="5"/>
        <v>400</v>
      </c>
      <c r="J86" s="51">
        <f t="shared" si="6"/>
        <v>0</v>
      </c>
    </row>
    <row r="87" spans="1:10" ht="25.5">
      <c r="A87" s="52" t="s">
        <v>116</v>
      </c>
      <c r="B87" s="52" t="s">
        <v>207</v>
      </c>
      <c r="C87" s="48">
        <v>923</v>
      </c>
      <c r="D87" s="53" t="s">
        <v>25</v>
      </c>
      <c r="E87" s="53">
        <v>7950900081</v>
      </c>
      <c r="F87" s="54">
        <v>200</v>
      </c>
      <c r="G87" s="55">
        <f t="shared" si="7"/>
        <v>400</v>
      </c>
      <c r="H87" s="55">
        <f t="shared" si="7"/>
        <v>0</v>
      </c>
      <c r="I87" s="55">
        <f t="shared" si="5"/>
        <v>400</v>
      </c>
      <c r="J87" s="55">
        <f t="shared" si="6"/>
        <v>0</v>
      </c>
    </row>
    <row r="88" spans="1:10" ht="38.25">
      <c r="A88" s="52" t="s">
        <v>160</v>
      </c>
      <c r="B88" s="52" t="s">
        <v>195</v>
      </c>
      <c r="C88" s="48">
        <v>923</v>
      </c>
      <c r="D88" s="53" t="s">
        <v>25</v>
      </c>
      <c r="E88" s="53">
        <v>7950900081</v>
      </c>
      <c r="F88" s="54">
        <v>240</v>
      </c>
      <c r="G88" s="55">
        <v>400</v>
      </c>
      <c r="H88" s="55">
        <v>0</v>
      </c>
      <c r="I88" s="55">
        <f t="shared" si="5"/>
        <v>400</v>
      </c>
      <c r="J88" s="55">
        <f t="shared" si="6"/>
        <v>0</v>
      </c>
    </row>
    <row r="89" spans="1:10" ht="12.75">
      <c r="A89" s="46" t="s">
        <v>6</v>
      </c>
      <c r="B89" s="46" t="s">
        <v>95</v>
      </c>
      <c r="C89" s="48">
        <v>923</v>
      </c>
      <c r="D89" s="49" t="s">
        <v>96</v>
      </c>
      <c r="E89" s="56"/>
      <c r="F89" s="50"/>
      <c r="G89" s="51">
        <f>G90+G94</f>
        <v>523.5</v>
      </c>
      <c r="H89" s="51">
        <f>H90+H94</f>
        <v>0</v>
      </c>
      <c r="I89" s="51">
        <f t="shared" si="5"/>
        <v>523.5</v>
      </c>
      <c r="J89" s="51">
        <f t="shared" si="6"/>
        <v>0</v>
      </c>
    </row>
    <row r="90" spans="1:10" ht="12.75">
      <c r="A90" s="46" t="s">
        <v>7</v>
      </c>
      <c r="B90" s="46" t="s">
        <v>241</v>
      </c>
      <c r="C90" s="48">
        <v>923</v>
      </c>
      <c r="D90" s="49" t="s">
        <v>97</v>
      </c>
      <c r="E90" s="56"/>
      <c r="F90" s="50"/>
      <c r="G90" s="51">
        <f aca="true" t="shared" si="8" ref="G90:H92">G91</f>
        <v>473.5</v>
      </c>
      <c r="H90" s="51">
        <f t="shared" si="8"/>
        <v>0</v>
      </c>
      <c r="I90" s="51">
        <f t="shared" si="5"/>
        <v>473.5</v>
      </c>
      <c r="J90" s="51">
        <f t="shared" si="6"/>
        <v>0</v>
      </c>
    </row>
    <row r="91" spans="1:10" ht="63.75">
      <c r="A91" s="46" t="s">
        <v>17</v>
      </c>
      <c r="B91" s="46" t="s">
        <v>390</v>
      </c>
      <c r="C91" s="48">
        <v>923</v>
      </c>
      <c r="D91" s="49" t="s">
        <v>97</v>
      </c>
      <c r="E91" s="49">
        <v>7952500101</v>
      </c>
      <c r="F91" s="50"/>
      <c r="G91" s="51">
        <f t="shared" si="8"/>
        <v>473.5</v>
      </c>
      <c r="H91" s="51">
        <f t="shared" si="8"/>
        <v>0</v>
      </c>
      <c r="I91" s="51">
        <f t="shared" si="5"/>
        <v>473.5</v>
      </c>
      <c r="J91" s="51">
        <f t="shared" si="6"/>
        <v>0</v>
      </c>
    </row>
    <row r="92" spans="1:10" ht="25.5">
      <c r="A92" s="52" t="s">
        <v>126</v>
      </c>
      <c r="B92" s="52" t="s">
        <v>207</v>
      </c>
      <c r="C92" s="48">
        <v>923</v>
      </c>
      <c r="D92" s="53" t="s">
        <v>97</v>
      </c>
      <c r="E92" s="53">
        <v>7952500101</v>
      </c>
      <c r="F92" s="54">
        <v>200</v>
      </c>
      <c r="G92" s="55">
        <f t="shared" si="8"/>
        <v>473.5</v>
      </c>
      <c r="H92" s="55">
        <f t="shared" si="8"/>
        <v>0</v>
      </c>
      <c r="I92" s="55">
        <f t="shared" si="5"/>
        <v>473.5</v>
      </c>
      <c r="J92" s="55">
        <f t="shared" si="6"/>
        <v>0</v>
      </c>
    </row>
    <row r="93" spans="1:10" ht="38.25">
      <c r="A93" s="52" t="s">
        <v>170</v>
      </c>
      <c r="B93" s="52" t="s">
        <v>195</v>
      </c>
      <c r="C93" s="48">
        <v>923</v>
      </c>
      <c r="D93" s="53" t="s">
        <v>97</v>
      </c>
      <c r="E93" s="53">
        <v>7952500101</v>
      </c>
      <c r="F93" s="54">
        <v>240</v>
      </c>
      <c r="G93" s="55">
        <v>473.5</v>
      </c>
      <c r="H93" s="55">
        <v>0</v>
      </c>
      <c r="I93" s="55">
        <f t="shared" si="5"/>
        <v>473.5</v>
      </c>
      <c r="J93" s="55">
        <f t="shared" si="6"/>
        <v>0</v>
      </c>
    </row>
    <row r="94" spans="1:10" ht="25.5">
      <c r="A94" s="46" t="s">
        <v>242</v>
      </c>
      <c r="B94" s="46" t="s">
        <v>243</v>
      </c>
      <c r="C94" s="48">
        <v>923</v>
      </c>
      <c r="D94" s="49" t="s">
        <v>159</v>
      </c>
      <c r="E94" s="56"/>
      <c r="F94" s="50"/>
      <c r="G94" s="51">
        <f aca="true" t="shared" si="9" ref="G94:H96">G95</f>
        <v>50</v>
      </c>
      <c r="H94" s="51">
        <f t="shared" si="9"/>
        <v>0</v>
      </c>
      <c r="I94" s="51">
        <f t="shared" si="5"/>
        <v>50</v>
      </c>
      <c r="J94" s="51">
        <f t="shared" si="6"/>
        <v>0</v>
      </c>
    </row>
    <row r="95" spans="1:10" ht="25.5">
      <c r="A95" s="46" t="s">
        <v>102</v>
      </c>
      <c r="B95" s="46" t="s">
        <v>391</v>
      </c>
      <c r="C95" s="48">
        <v>923</v>
      </c>
      <c r="D95" s="49" t="s">
        <v>159</v>
      </c>
      <c r="E95" s="49">
        <v>7952100121</v>
      </c>
      <c r="F95" s="50"/>
      <c r="G95" s="51">
        <f t="shared" si="9"/>
        <v>50</v>
      </c>
      <c r="H95" s="51">
        <f t="shared" si="9"/>
        <v>0</v>
      </c>
      <c r="I95" s="51">
        <f t="shared" si="5"/>
        <v>50</v>
      </c>
      <c r="J95" s="51">
        <f t="shared" si="6"/>
        <v>0</v>
      </c>
    </row>
    <row r="96" spans="1:10" ht="25.5">
      <c r="A96" s="52" t="s">
        <v>103</v>
      </c>
      <c r="B96" s="52" t="s">
        <v>207</v>
      </c>
      <c r="C96" s="48">
        <v>923</v>
      </c>
      <c r="D96" s="53" t="s">
        <v>159</v>
      </c>
      <c r="E96" s="53">
        <v>7952100121</v>
      </c>
      <c r="F96" s="54">
        <v>200</v>
      </c>
      <c r="G96" s="55">
        <f t="shared" si="9"/>
        <v>50</v>
      </c>
      <c r="H96" s="55">
        <f t="shared" si="9"/>
        <v>0</v>
      </c>
      <c r="I96" s="55">
        <f t="shared" si="5"/>
        <v>50</v>
      </c>
      <c r="J96" s="55">
        <f t="shared" si="6"/>
        <v>0</v>
      </c>
    </row>
    <row r="97" spans="1:10" ht="38.25">
      <c r="A97" s="52" t="s">
        <v>244</v>
      </c>
      <c r="B97" s="52" t="s">
        <v>195</v>
      </c>
      <c r="C97" s="48">
        <v>923</v>
      </c>
      <c r="D97" s="53" t="s">
        <v>159</v>
      </c>
      <c r="E97" s="53">
        <v>7952100121</v>
      </c>
      <c r="F97" s="54">
        <v>240</v>
      </c>
      <c r="G97" s="55">
        <v>50</v>
      </c>
      <c r="H97" s="55">
        <v>0</v>
      </c>
      <c r="I97" s="55">
        <f t="shared" si="5"/>
        <v>50</v>
      </c>
      <c r="J97" s="55">
        <f t="shared" si="6"/>
        <v>0</v>
      </c>
    </row>
    <row r="98" spans="1:10" ht="25.5">
      <c r="A98" s="46" t="s">
        <v>8</v>
      </c>
      <c r="B98" s="46" t="s">
        <v>52</v>
      </c>
      <c r="C98" s="48">
        <v>923</v>
      </c>
      <c r="D98" s="49" t="s">
        <v>23</v>
      </c>
      <c r="E98" s="56"/>
      <c r="F98" s="50"/>
      <c r="G98" s="51">
        <f>G99</f>
        <v>44595.8</v>
      </c>
      <c r="H98" s="51">
        <f>H99</f>
        <v>187.4</v>
      </c>
      <c r="I98" s="51">
        <f t="shared" si="5"/>
        <v>44408.4</v>
      </c>
      <c r="J98" s="51">
        <f t="shared" si="6"/>
        <v>0.42021894438489726</v>
      </c>
    </row>
    <row r="99" spans="1:10" ht="12.75">
      <c r="A99" s="46" t="s">
        <v>9</v>
      </c>
      <c r="B99" s="46" t="s">
        <v>245</v>
      </c>
      <c r="C99" s="48">
        <v>923</v>
      </c>
      <c r="D99" s="49" t="s">
        <v>47</v>
      </c>
      <c r="E99" s="56"/>
      <c r="F99" s="50"/>
      <c r="G99" s="66">
        <f>G100+G103+G106+G109+G112+G117+G120+G123+G126+G129</f>
        <v>44595.8</v>
      </c>
      <c r="H99" s="66">
        <f>H100+H103+H106+H109+H112+H117+H120+H123+H126+H129</f>
        <v>187.4</v>
      </c>
      <c r="I99" s="51">
        <f t="shared" si="5"/>
        <v>44408.4</v>
      </c>
      <c r="J99" s="51">
        <f t="shared" si="6"/>
        <v>0.42021894438489726</v>
      </c>
    </row>
    <row r="100" spans="1:10" ht="121.5" customHeight="1">
      <c r="A100" s="46" t="s">
        <v>48</v>
      </c>
      <c r="B100" s="46" t="s">
        <v>246</v>
      </c>
      <c r="C100" s="48">
        <v>923</v>
      </c>
      <c r="D100" s="49" t="s">
        <v>47</v>
      </c>
      <c r="E100" s="49" t="s">
        <v>247</v>
      </c>
      <c r="F100" s="48"/>
      <c r="G100" s="51">
        <f>G101</f>
        <v>5000</v>
      </c>
      <c r="H100" s="51">
        <f>H101</f>
        <v>0</v>
      </c>
      <c r="I100" s="51">
        <f t="shared" si="5"/>
        <v>5000</v>
      </c>
      <c r="J100" s="51">
        <f t="shared" si="6"/>
        <v>0</v>
      </c>
    </row>
    <row r="101" spans="1:10" ht="25.5">
      <c r="A101" s="52" t="s">
        <v>131</v>
      </c>
      <c r="B101" s="52" t="s">
        <v>207</v>
      </c>
      <c r="C101" s="48">
        <v>923</v>
      </c>
      <c r="D101" s="49" t="s">
        <v>47</v>
      </c>
      <c r="E101" s="53" t="s">
        <v>247</v>
      </c>
      <c r="F101" s="54">
        <v>200</v>
      </c>
      <c r="G101" s="55">
        <f>G102</f>
        <v>5000</v>
      </c>
      <c r="H101" s="55">
        <f>H102</f>
        <v>0</v>
      </c>
      <c r="I101" s="55">
        <f t="shared" si="5"/>
        <v>5000</v>
      </c>
      <c r="J101" s="55">
        <f t="shared" si="6"/>
        <v>0</v>
      </c>
    </row>
    <row r="102" spans="1:10" ht="38.25">
      <c r="A102" s="52" t="s">
        <v>132</v>
      </c>
      <c r="B102" s="52" t="s">
        <v>195</v>
      </c>
      <c r="C102" s="48">
        <v>923</v>
      </c>
      <c r="D102" s="53" t="s">
        <v>47</v>
      </c>
      <c r="E102" s="53" t="s">
        <v>247</v>
      </c>
      <c r="F102" s="54">
        <v>240</v>
      </c>
      <c r="G102" s="55">
        <v>5000</v>
      </c>
      <c r="H102" s="55">
        <v>0</v>
      </c>
      <c r="I102" s="55">
        <f t="shared" si="5"/>
        <v>5000</v>
      </c>
      <c r="J102" s="55">
        <f t="shared" si="6"/>
        <v>0</v>
      </c>
    </row>
    <row r="103" spans="1:10" ht="114.75">
      <c r="A103" s="46" t="s">
        <v>90</v>
      </c>
      <c r="B103" s="46" t="s">
        <v>248</v>
      </c>
      <c r="C103" s="48">
        <v>923</v>
      </c>
      <c r="D103" s="49" t="s">
        <v>47</v>
      </c>
      <c r="E103" s="49" t="s">
        <v>249</v>
      </c>
      <c r="F103" s="48"/>
      <c r="G103" s="51">
        <f>G104</f>
        <v>18292.5</v>
      </c>
      <c r="H103" s="51">
        <f>H104</f>
        <v>0</v>
      </c>
      <c r="I103" s="51">
        <f t="shared" si="5"/>
        <v>18292.5</v>
      </c>
      <c r="J103" s="51">
        <f t="shared" si="6"/>
        <v>0</v>
      </c>
    </row>
    <row r="104" spans="1:10" ht="25.5">
      <c r="A104" s="52" t="s">
        <v>93</v>
      </c>
      <c r="B104" s="52" t="s">
        <v>207</v>
      </c>
      <c r="C104" s="54">
        <v>923</v>
      </c>
      <c r="D104" s="53" t="s">
        <v>47</v>
      </c>
      <c r="E104" s="53" t="s">
        <v>249</v>
      </c>
      <c r="F104" s="54">
        <v>200</v>
      </c>
      <c r="G104" s="55">
        <f>G105</f>
        <v>18292.5</v>
      </c>
      <c r="H104" s="55">
        <f>H105</f>
        <v>0</v>
      </c>
      <c r="I104" s="55">
        <f t="shared" si="5"/>
        <v>18292.5</v>
      </c>
      <c r="J104" s="55">
        <f t="shared" si="6"/>
        <v>0</v>
      </c>
    </row>
    <row r="105" spans="1:10" ht="38.25">
      <c r="A105" s="52" t="s">
        <v>250</v>
      </c>
      <c r="B105" s="52" t="s">
        <v>195</v>
      </c>
      <c r="C105" s="48">
        <v>923</v>
      </c>
      <c r="D105" s="53" t="s">
        <v>47</v>
      </c>
      <c r="E105" s="53" t="s">
        <v>249</v>
      </c>
      <c r="F105" s="54">
        <v>240</v>
      </c>
      <c r="G105" s="55">
        <v>18292.5</v>
      </c>
      <c r="H105" s="55">
        <v>0</v>
      </c>
      <c r="I105" s="55">
        <f t="shared" si="5"/>
        <v>18292.5</v>
      </c>
      <c r="J105" s="55">
        <f t="shared" si="6"/>
        <v>0</v>
      </c>
    </row>
    <row r="106" spans="1:10" ht="89.25">
      <c r="A106" s="46" t="s">
        <v>167</v>
      </c>
      <c r="B106" s="46" t="s">
        <v>392</v>
      </c>
      <c r="C106" s="48">
        <v>923</v>
      </c>
      <c r="D106" s="49" t="s">
        <v>47</v>
      </c>
      <c r="E106" s="49">
        <v>7950100131</v>
      </c>
      <c r="F106" s="50"/>
      <c r="G106" s="51">
        <f>G107</f>
        <v>2821.4</v>
      </c>
      <c r="H106" s="51">
        <f>H107</f>
        <v>0</v>
      </c>
      <c r="I106" s="51">
        <f t="shared" si="5"/>
        <v>2821.4</v>
      </c>
      <c r="J106" s="51">
        <f t="shared" si="6"/>
        <v>0</v>
      </c>
    </row>
    <row r="107" spans="1:10" ht="25.5">
      <c r="A107" s="52" t="s">
        <v>251</v>
      </c>
      <c r="B107" s="52" t="s">
        <v>207</v>
      </c>
      <c r="C107" s="48">
        <v>923</v>
      </c>
      <c r="D107" s="53" t="s">
        <v>47</v>
      </c>
      <c r="E107" s="53">
        <v>7950100131</v>
      </c>
      <c r="F107" s="54">
        <v>200</v>
      </c>
      <c r="G107" s="55">
        <f>G108</f>
        <v>2821.4</v>
      </c>
      <c r="H107" s="55">
        <f>H108</f>
        <v>0</v>
      </c>
      <c r="I107" s="55">
        <f t="shared" si="5"/>
        <v>2821.4</v>
      </c>
      <c r="J107" s="55">
        <f t="shared" si="6"/>
        <v>0</v>
      </c>
    </row>
    <row r="108" spans="1:10" ht="38.25">
      <c r="A108" s="52" t="s">
        <v>252</v>
      </c>
      <c r="B108" s="52" t="s">
        <v>195</v>
      </c>
      <c r="C108" s="48">
        <v>923</v>
      </c>
      <c r="D108" s="53" t="s">
        <v>47</v>
      </c>
      <c r="E108" s="53">
        <v>7950100131</v>
      </c>
      <c r="F108" s="54">
        <v>240</v>
      </c>
      <c r="G108" s="55">
        <v>2821.4</v>
      </c>
      <c r="H108" s="55">
        <v>0</v>
      </c>
      <c r="I108" s="55">
        <f t="shared" si="5"/>
        <v>2821.4</v>
      </c>
      <c r="J108" s="55">
        <f t="shared" si="6"/>
        <v>0</v>
      </c>
    </row>
    <row r="109" spans="1:10" ht="76.5">
      <c r="A109" s="46" t="s">
        <v>168</v>
      </c>
      <c r="B109" s="46" t="s">
        <v>393</v>
      </c>
      <c r="C109" s="48">
        <v>923</v>
      </c>
      <c r="D109" s="49" t="s">
        <v>47</v>
      </c>
      <c r="E109" s="49">
        <v>7950200134</v>
      </c>
      <c r="F109" s="50"/>
      <c r="G109" s="51">
        <f>G110</f>
        <v>400</v>
      </c>
      <c r="H109" s="51">
        <f>H110</f>
        <v>0</v>
      </c>
      <c r="I109" s="51">
        <f t="shared" si="5"/>
        <v>400</v>
      </c>
      <c r="J109" s="51">
        <f t="shared" si="6"/>
        <v>0</v>
      </c>
    </row>
    <row r="110" spans="1:10" ht="25.5">
      <c r="A110" s="52" t="s">
        <v>253</v>
      </c>
      <c r="B110" s="52" t="s">
        <v>207</v>
      </c>
      <c r="C110" s="48">
        <v>923</v>
      </c>
      <c r="D110" s="53" t="s">
        <v>47</v>
      </c>
      <c r="E110" s="53">
        <v>7950200134</v>
      </c>
      <c r="F110" s="54">
        <v>200</v>
      </c>
      <c r="G110" s="55">
        <f>G111</f>
        <v>400</v>
      </c>
      <c r="H110" s="55">
        <f>H111</f>
        <v>0</v>
      </c>
      <c r="I110" s="55">
        <f t="shared" si="5"/>
        <v>400</v>
      </c>
      <c r="J110" s="55">
        <f t="shared" si="6"/>
        <v>0</v>
      </c>
    </row>
    <row r="111" spans="1:10" ht="38.25">
      <c r="A111" s="52" t="s">
        <v>254</v>
      </c>
      <c r="B111" s="52" t="s">
        <v>195</v>
      </c>
      <c r="C111" s="48">
        <v>923</v>
      </c>
      <c r="D111" s="53" t="s">
        <v>47</v>
      </c>
      <c r="E111" s="53">
        <v>7950200134</v>
      </c>
      <c r="F111" s="54">
        <v>240</v>
      </c>
      <c r="G111" s="55">
        <v>400</v>
      </c>
      <c r="H111" s="55">
        <v>0</v>
      </c>
      <c r="I111" s="55">
        <f t="shared" si="5"/>
        <v>400</v>
      </c>
      <c r="J111" s="55">
        <f t="shared" si="6"/>
        <v>0</v>
      </c>
    </row>
    <row r="112" spans="1:10" ht="64.5" customHeight="1">
      <c r="A112" s="46" t="s">
        <v>169</v>
      </c>
      <c r="B112" s="46" t="s">
        <v>394</v>
      </c>
      <c r="C112" s="48">
        <v>923</v>
      </c>
      <c r="D112" s="49" t="s">
        <v>47</v>
      </c>
      <c r="E112" s="49">
        <v>7950300151</v>
      </c>
      <c r="F112" s="50"/>
      <c r="G112" s="51">
        <f>G113+G115</f>
        <v>2109.4</v>
      </c>
      <c r="H112" s="51">
        <f>H113+H115</f>
        <v>0</v>
      </c>
      <c r="I112" s="51">
        <f t="shared" si="5"/>
        <v>2109.4</v>
      </c>
      <c r="J112" s="51">
        <f t="shared" si="6"/>
        <v>0</v>
      </c>
    </row>
    <row r="113" spans="1:10" ht="25.5">
      <c r="A113" s="52" t="s">
        <v>255</v>
      </c>
      <c r="B113" s="52" t="s">
        <v>207</v>
      </c>
      <c r="C113" s="48">
        <v>923</v>
      </c>
      <c r="D113" s="53" t="s">
        <v>47</v>
      </c>
      <c r="E113" s="53">
        <v>7950300151</v>
      </c>
      <c r="F113" s="54">
        <v>200</v>
      </c>
      <c r="G113" s="55">
        <f>G114</f>
        <v>1609.4</v>
      </c>
      <c r="H113" s="55">
        <f>H114</f>
        <v>0</v>
      </c>
      <c r="I113" s="55">
        <f t="shared" si="5"/>
        <v>1609.4</v>
      </c>
      <c r="J113" s="55">
        <f t="shared" si="6"/>
        <v>0</v>
      </c>
    </row>
    <row r="114" spans="1:10" ht="38.25">
      <c r="A114" s="52" t="s">
        <v>256</v>
      </c>
      <c r="B114" s="52" t="s">
        <v>195</v>
      </c>
      <c r="C114" s="48">
        <v>923</v>
      </c>
      <c r="D114" s="53" t="s">
        <v>47</v>
      </c>
      <c r="E114" s="53">
        <v>7950300151</v>
      </c>
      <c r="F114" s="54">
        <v>240</v>
      </c>
      <c r="G114" s="55">
        <v>1609.4</v>
      </c>
      <c r="H114" s="55">
        <v>0</v>
      </c>
      <c r="I114" s="55">
        <f t="shared" si="5"/>
        <v>1609.4</v>
      </c>
      <c r="J114" s="55">
        <f t="shared" si="6"/>
        <v>0</v>
      </c>
    </row>
    <row r="115" spans="1:10" ht="12.75">
      <c r="A115" s="52" t="s">
        <v>257</v>
      </c>
      <c r="B115" s="52" t="s">
        <v>107</v>
      </c>
      <c r="C115" s="48">
        <v>923</v>
      </c>
      <c r="D115" s="53" t="s">
        <v>47</v>
      </c>
      <c r="E115" s="53">
        <v>7950300151</v>
      </c>
      <c r="F115" s="54">
        <v>800</v>
      </c>
      <c r="G115" s="55">
        <f>G116</f>
        <v>500</v>
      </c>
      <c r="H115" s="55">
        <f>H116</f>
        <v>0</v>
      </c>
      <c r="I115" s="55">
        <f t="shared" si="5"/>
        <v>500</v>
      </c>
      <c r="J115" s="55">
        <f t="shared" si="6"/>
        <v>0</v>
      </c>
    </row>
    <row r="116" spans="1:10" ht="12.75">
      <c r="A116" s="52" t="s">
        <v>258</v>
      </c>
      <c r="B116" s="52" t="s">
        <v>197</v>
      </c>
      <c r="C116" s="48">
        <v>923</v>
      </c>
      <c r="D116" s="53" t="s">
        <v>47</v>
      </c>
      <c r="E116" s="53">
        <v>7950300151</v>
      </c>
      <c r="F116" s="54">
        <v>850</v>
      </c>
      <c r="G116" s="55">
        <v>500</v>
      </c>
      <c r="H116" s="55">
        <v>0</v>
      </c>
      <c r="I116" s="55">
        <f t="shared" si="5"/>
        <v>500</v>
      </c>
      <c r="J116" s="55">
        <f t="shared" si="6"/>
        <v>0</v>
      </c>
    </row>
    <row r="117" spans="1:10" ht="96" customHeight="1">
      <c r="A117" s="46" t="s">
        <v>259</v>
      </c>
      <c r="B117" s="46" t="s">
        <v>395</v>
      </c>
      <c r="C117" s="48">
        <v>923</v>
      </c>
      <c r="D117" s="49" t="s">
        <v>47</v>
      </c>
      <c r="E117" s="49">
        <v>7950400141</v>
      </c>
      <c r="F117" s="50"/>
      <c r="G117" s="51">
        <f>G118</f>
        <v>4600</v>
      </c>
      <c r="H117" s="51">
        <f>H118</f>
        <v>187.4</v>
      </c>
      <c r="I117" s="51">
        <f t="shared" si="5"/>
        <v>4412.6</v>
      </c>
      <c r="J117" s="51">
        <f t="shared" si="6"/>
        <v>4.073913043478261</v>
      </c>
    </row>
    <row r="118" spans="1:10" ht="25.5">
      <c r="A118" s="52" t="s">
        <v>260</v>
      </c>
      <c r="B118" s="52" t="s">
        <v>207</v>
      </c>
      <c r="C118" s="48">
        <v>923</v>
      </c>
      <c r="D118" s="53" t="s">
        <v>47</v>
      </c>
      <c r="E118" s="53">
        <v>7950400141</v>
      </c>
      <c r="F118" s="54">
        <v>200</v>
      </c>
      <c r="G118" s="55">
        <f>G119</f>
        <v>4600</v>
      </c>
      <c r="H118" s="55">
        <f>H119</f>
        <v>187.4</v>
      </c>
      <c r="I118" s="55">
        <f t="shared" si="5"/>
        <v>4412.6</v>
      </c>
      <c r="J118" s="55">
        <f t="shared" si="6"/>
        <v>4.073913043478261</v>
      </c>
    </row>
    <row r="119" spans="1:10" ht="38.25">
      <c r="A119" s="52" t="s">
        <v>261</v>
      </c>
      <c r="B119" s="52" t="s">
        <v>195</v>
      </c>
      <c r="C119" s="48">
        <v>923</v>
      </c>
      <c r="D119" s="53" t="s">
        <v>47</v>
      </c>
      <c r="E119" s="53">
        <v>7950400141</v>
      </c>
      <c r="F119" s="54">
        <v>240</v>
      </c>
      <c r="G119" s="55">
        <v>4600</v>
      </c>
      <c r="H119" s="55">
        <v>187.4</v>
      </c>
      <c r="I119" s="55">
        <f t="shared" si="5"/>
        <v>4412.6</v>
      </c>
      <c r="J119" s="55">
        <f t="shared" si="6"/>
        <v>4.073913043478261</v>
      </c>
    </row>
    <row r="120" spans="1:10" ht="86.25" customHeight="1">
      <c r="A120" s="46" t="s">
        <v>262</v>
      </c>
      <c r="B120" s="46" t="s">
        <v>396</v>
      </c>
      <c r="C120" s="48">
        <v>923</v>
      </c>
      <c r="D120" s="49" t="s">
        <v>47</v>
      </c>
      <c r="E120" s="49">
        <v>7950500161</v>
      </c>
      <c r="F120" s="50"/>
      <c r="G120" s="51">
        <f>G121</f>
        <v>1300</v>
      </c>
      <c r="H120" s="51">
        <f>H121</f>
        <v>0</v>
      </c>
      <c r="I120" s="51">
        <f t="shared" si="5"/>
        <v>1300</v>
      </c>
      <c r="J120" s="51">
        <f t="shared" si="6"/>
        <v>0</v>
      </c>
    </row>
    <row r="121" spans="1:10" ht="25.5">
      <c r="A121" s="52" t="s">
        <v>263</v>
      </c>
      <c r="B121" s="52" t="s">
        <v>207</v>
      </c>
      <c r="C121" s="48">
        <v>923</v>
      </c>
      <c r="D121" s="53" t="s">
        <v>47</v>
      </c>
      <c r="E121" s="53">
        <v>7950500161</v>
      </c>
      <c r="F121" s="54">
        <v>200</v>
      </c>
      <c r="G121" s="55">
        <f>G122</f>
        <v>1300</v>
      </c>
      <c r="H121" s="55">
        <f>H122</f>
        <v>0</v>
      </c>
      <c r="I121" s="55">
        <f t="shared" si="5"/>
        <v>1300</v>
      </c>
      <c r="J121" s="55">
        <f t="shared" si="6"/>
        <v>0</v>
      </c>
    </row>
    <row r="122" spans="1:10" ht="38.25">
      <c r="A122" s="52" t="s">
        <v>264</v>
      </c>
      <c r="B122" s="52" t="s">
        <v>195</v>
      </c>
      <c r="C122" s="48">
        <v>923</v>
      </c>
      <c r="D122" s="53" t="s">
        <v>47</v>
      </c>
      <c r="E122" s="53">
        <v>7950500161</v>
      </c>
      <c r="F122" s="54">
        <v>240</v>
      </c>
      <c r="G122" s="55">
        <v>1300</v>
      </c>
      <c r="H122" s="55">
        <v>0</v>
      </c>
      <c r="I122" s="55">
        <f t="shared" si="5"/>
        <v>1300</v>
      </c>
      <c r="J122" s="55">
        <f t="shared" si="6"/>
        <v>0</v>
      </c>
    </row>
    <row r="123" spans="1:10" ht="90.75" customHeight="1">
      <c r="A123" s="46" t="s">
        <v>265</v>
      </c>
      <c r="B123" s="46" t="s">
        <v>397</v>
      </c>
      <c r="C123" s="48">
        <v>923</v>
      </c>
      <c r="D123" s="49" t="s">
        <v>47</v>
      </c>
      <c r="E123" s="49">
        <v>7950600162</v>
      </c>
      <c r="F123" s="50"/>
      <c r="G123" s="51">
        <f>G124</f>
        <v>300</v>
      </c>
      <c r="H123" s="51">
        <f>H124</f>
        <v>0</v>
      </c>
      <c r="I123" s="51">
        <f t="shared" si="5"/>
        <v>300</v>
      </c>
      <c r="J123" s="51">
        <f t="shared" si="6"/>
        <v>0</v>
      </c>
    </row>
    <row r="124" spans="1:10" ht="25.5">
      <c r="A124" s="52" t="s">
        <v>266</v>
      </c>
      <c r="B124" s="52" t="s">
        <v>207</v>
      </c>
      <c r="C124" s="48">
        <v>923</v>
      </c>
      <c r="D124" s="53" t="s">
        <v>47</v>
      </c>
      <c r="E124" s="53">
        <v>7950600162</v>
      </c>
      <c r="F124" s="54">
        <v>200</v>
      </c>
      <c r="G124" s="55">
        <f>G125</f>
        <v>300</v>
      </c>
      <c r="H124" s="55">
        <f>H125</f>
        <v>0</v>
      </c>
      <c r="I124" s="55">
        <f t="shared" si="5"/>
        <v>300</v>
      </c>
      <c r="J124" s="55">
        <f t="shared" si="6"/>
        <v>0</v>
      </c>
    </row>
    <row r="125" spans="1:10" ht="38.25">
      <c r="A125" s="52" t="s">
        <v>267</v>
      </c>
      <c r="B125" s="52" t="s">
        <v>195</v>
      </c>
      <c r="C125" s="48">
        <v>923</v>
      </c>
      <c r="D125" s="53" t="s">
        <v>47</v>
      </c>
      <c r="E125" s="53">
        <v>7950600162</v>
      </c>
      <c r="F125" s="54">
        <v>240</v>
      </c>
      <c r="G125" s="55">
        <v>300</v>
      </c>
      <c r="H125" s="55">
        <v>0</v>
      </c>
      <c r="I125" s="55">
        <f t="shared" si="5"/>
        <v>300</v>
      </c>
      <c r="J125" s="55">
        <f t="shared" si="6"/>
        <v>0</v>
      </c>
    </row>
    <row r="126" spans="1:10" ht="109.5" customHeight="1">
      <c r="A126" s="46" t="s">
        <v>268</v>
      </c>
      <c r="B126" s="46" t="s">
        <v>269</v>
      </c>
      <c r="C126" s="48">
        <v>923</v>
      </c>
      <c r="D126" s="49" t="s">
        <v>47</v>
      </c>
      <c r="E126" s="49">
        <v>7951500132</v>
      </c>
      <c r="F126" s="50"/>
      <c r="G126" s="51">
        <f>G127</f>
        <v>9702.5</v>
      </c>
      <c r="H126" s="51">
        <f>H127</f>
        <v>0</v>
      </c>
      <c r="I126" s="51">
        <f t="shared" si="5"/>
        <v>9702.5</v>
      </c>
      <c r="J126" s="51">
        <f t="shared" si="6"/>
        <v>0</v>
      </c>
    </row>
    <row r="127" spans="1:10" ht="25.5">
      <c r="A127" s="52" t="s">
        <v>270</v>
      </c>
      <c r="B127" s="52" t="s">
        <v>207</v>
      </c>
      <c r="C127" s="48">
        <v>923</v>
      </c>
      <c r="D127" s="53" t="s">
        <v>47</v>
      </c>
      <c r="E127" s="53">
        <v>7951500132</v>
      </c>
      <c r="F127" s="54">
        <v>200</v>
      </c>
      <c r="G127" s="55">
        <f>G128</f>
        <v>9702.5</v>
      </c>
      <c r="H127" s="55">
        <f>H128</f>
        <v>0</v>
      </c>
      <c r="I127" s="55">
        <f t="shared" si="5"/>
        <v>9702.5</v>
      </c>
      <c r="J127" s="55">
        <f t="shared" si="6"/>
        <v>0</v>
      </c>
    </row>
    <row r="128" spans="1:10" ht="38.25">
      <c r="A128" s="52" t="s">
        <v>271</v>
      </c>
      <c r="B128" s="52" t="s">
        <v>195</v>
      </c>
      <c r="C128" s="48">
        <v>923</v>
      </c>
      <c r="D128" s="53" t="s">
        <v>47</v>
      </c>
      <c r="E128" s="53">
        <v>7950600132</v>
      </c>
      <c r="F128" s="54">
        <v>240</v>
      </c>
      <c r="G128" s="55">
        <v>9702.5</v>
      </c>
      <c r="H128" s="55">
        <v>0</v>
      </c>
      <c r="I128" s="55">
        <f t="shared" si="5"/>
        <v>9702.5</v>
      </c>
      <c r="J128" s="55">
        <f t="shared" si="6"/>
        <v>0</v>
      </c>
    </row>
    <row r="129" spans="1:10" ht="85.5" customHeight="1">
      <c r="A129" s="46" t="s">
        <v>272</v>
      </c>
      <c r="B129" s="46" t="s">
        <v>398</v>
      </c>
      <c r="C129" s="48">
        <v>923</v>
      </c>
      <c r="D129" s="49" t="s">
        <v>47</v>
      </c>
      <c r="E129" s="49">
        <v>7952700084</v>
      </c>
      <c r="F129" s="50"/>
      <c r="G129" s="51">
        <f>G130</f>
        <v>70</v>
      </c>
      <c r="H129" s="51">
        <f>H130</f>
        <v>0</v>
      </c>
      <c r="I129" s="51">
        <f t="shared" si="5"/>
        <v>70</v>
      </c>
      <c r="J129" s="51">
        <f t="shared" si="6"/>
        <v>0</v>
      </c>
    </row>
    <row r="130" spans="1:10" ht="25.5">
      <c r="A130" s="52" t="s">
        <v>273</v>
      </c>
      <c r="B130" s="52" t="s">
        <v>207</v>
      </c>
      <c r="C130" s="48">
        <v>923</v>
      </c>
      <c r="D130" s="53" t="s">
        <v>47</v>
      </c>
      <c r="E130" s="53">
        <v>7952700084</v>
      </c>
      <c r="F130" s="54">
        <v>200</v>
      </c>
      <c r="G130" s="55">
        <f>G131</f>
        <v>70</v>
      </c>
      <c r="H130" s="55">
        <f>H131</f>
        <v>0</v>
      </c>
      <c r="I130" s="55">
        <f t="shared" si="5"/>
        <v>70</v>
      </c>
      <c r="J130" s="55">
        <f t="shared" si="6"/>
        <v>0</v>
      </c>
    </row>
    <row r="131" spans="1:10" ht="25.5">
      <c r="A131" s="52" t="s">
        <v>274</v>
      </c>
      <c r="B131" s="52" t="s">
        <v>239</v>
      </c>
      <c r="C131" s="48">
        <v>923</v>
      </c>
      <c r="D131" s="53" t="s">
        <v>47</v>
      </c>
      <c r="E131" s="53">
        <v>7952700084</v>
      </c>
      <c r="F131" s="54">
        <v>240</v>
      </c>
      <c r="G131" s="55">
        <v>70</v>
      </c>
      <c r="H131" s="55">
        <v>0</v>
      </c>
      <c r="I131" s="55">
        <f t="shared" si="5"/>
        <v>70</v>
      </c>
      <c r="J131" s="55">
        <f t="shared" si="6"/>
        <v>0</v>
      </c>
    </row>
    <row r="132" spans="1:10" ht="12.75">
      <c r="A132" s="46" t="s">
        <v>18</v>
      </c>
      <c r="B132" s="46" t="s">
        <v>51</v>
      </c>
      <c r="C132" s="48">
        <v>923</v>
      </c>
      <c r="D132" s="49" t="s">
        <v>26</v>
      </c>
      <c r="E132" s="56"/>
      <c r="F132" s="50"/>
      <c r="G132" s="66">
        <f>G133+G137+G144</f>
        <v>2320.3</v>
      </c>
      <c r="H132" s="66">
        <f>H133+H137+H144</f>
        <v>0</v>
      </c>
      <c r="I132" s="51">
        <f t="shared" si="5"/>
        <v>2320.3</v>
      </c>
      <c r="J132" s="51">
        <f t="shared" si="6"/>
        <v>0</v>
      </c>
    </row>
    <row r="133" spans="1:10" ht="38.25">
      <c r="A133" s="46" t="s">
        <v>275</v>
      </c>
      <c r="B133" s="46" t="s">
        <v>276</v>
      </c>
      <c r="C133" s="48">
        <v>923</v>
      </c>
      <c r="D133" s="49" t="s">
        <v>163</v>
      </c>
      <c r="E133" s="56"/>
      <c r="F133" s="50"/>
      <c r="G133" s="51">
        <f aca="true" t="shared" si="10" ref="G133:H135">G134</f>
        <v>270</v>
      </c>
      <c r="H133" s="51">
        <f t="shared" si="10"/>
        <v>0</v>
      </c>
      <c r="I133" s="51">
        <f t="shared" si="5"/>
        <v>270</v>
      </c>
      <c r="J133" s="51">
        <f t="shared" si="6"/>
        <v>0</v>
      </c>
    </row>
    <row r="134" spans="1:10" ht="51">
      <c r="A134" s="46" t="s">
        <v>139</v>
      </c>
      <c r="B134" s="46" t="s">
        <v>399</v>
      </c>
      <c r="C134" s="48">
        <v>923</v>
      </c>
      <c r="D134" s="49" t="s">
        <v>163</v>
      </c>
      <c r="E134" s="49">
        <v>7951900181</v>
      </c>
      <c r="F134" s="50"/>
      <c r="G134" s="51">
        <f t="shared" si="10"/>
        <v>270</v>
      </c>
      <c r="H134" s="51">
        <f t="shared" si="10"/>
        <v>0</v>
      </c>
      <c r="I134" s="51">
        <f t="shared" si="5"/>
        <v>270</v>
      </c>
      <c r="J134" s="51">
        <f t="shared" si="6"/>
        <v>0</v>
      </c>
    </row>
    <row r="135" spans="1:10" ht="25.5">
      <c r="A135" s="52" t="s">
        <v>140</v>
      </c>
      <c r="B135" s="52" t="s">
        <v>207</v>
      </c>
      <c r="C135" s="48">
        <v>923</v>
      </c>
      <c r="D135" s="53" t="s">
        <v>163</v>
      </c>
      <c r="E135" s="53">
        <v>7951900181</v>
      </c>
      <c r="F135" s="54">
        <v>200</v>
      </c>
      <c r="G135" s="55">
        <f t="shared" si="10"/>
        <v>270</v>
      </c>
      <c r="H135" s="55">
        <f t="shared" si="10"/>
        <v>0</v>
      </c>
      <c r="I135" s="55">
        <f t="shared" si="5"/>
        <v>270</v>
      </c>
      <c r="J135" s="55">
        <f t="shared" si="6"/>
        <v>0</v>
      </c>
    </row>
    <row r="136" spans="1:10" ht="38.25">
      <c r="A136" s="52" t="s">
        <v>277</v>
      </c>
      <c r="B136" s="52" t="s">
        <v>195</v>
      </c>
      <c r="C136" s="48">
        <v>923</v>
      </c>
      <c r="D136" s="53" t="s">
        <v>163</v>
      </c>
      <c r="E136" s="53">
        <v>7951900181</v>
      </c>
      <c r="F136" s="54">
        <v>240</v>
      </c>
      <c r="G136" s="55">
        <v>270</v>
      </c>
      <c r="H136" s="55">
        <v>0</v>
      </c>
      <c r="I136" s="55">
        <f t="shared" si="5"/>
        <v>270</v>
      </c>
      <c r="J136" s="55">
        <f t="shared" si="6"/>
        <v>0</v>
      </c>
    </row>
    <row r="137" spans="1:10" ht="12.75">
      <c r="A137" s="46" t="s">
        <v>141</v>
      </c>
      <c r="B137" s="46" t="s">
        <v>278</v>
      </c>
      <c r="C137" s="48">
        <v>923</v>
      </c>
      <c r="D137" s="49" t="s">
        <v>344</v>
      </c>
      <c r="E137" s="56"/>
      <c r="F137" s="50"/>
      <c r="G137" s="51">
        <f>G138+G141</f>
        <v>1100</v>
      </c>
      <c r="H137" s="51">
        <f>H138+H141</f>
        <v>0</v>
      </c>
      <c r="I137" s="51">
        <f t="shared" si="5"/>
        <v>1100</v>
      </c>
      <c r="J137" s="51">
        <f t="shared" si="6"/>
        <v>0</v>
      </c>
    </row>
    <row r="138" spans="1:10" ht="38.25">
      <c r="A138" s="46" t="s">
        <v>279</v>
      </c>
      <c r="B138" s="46" t="s">
        <v>400</v>
      </c>
      <c r="C138" s="48">
        <v>923</v>
      </c>
      <c r="D138" s="49" t="s">
        <v>344</v>
      </c>
      <c r="E138" s="49">
        <v>4310100191</v>
      </c>
      <c r="F138" s="50"/>
      <c r="G138" s="51">
        <f>G139</f>
        <v>500</v>
      </c>
      <c r="H138" s="51">
        <f>H139</f>
        <v>0</v>
      </c>
      <c r="I138" s="51">
        <f aca="true" t="shared" si="11" ref="I138:I201">G138-H138</f>
        <v>500</v>
      </c>
      <c r="J138" s="51">
        <f aca="true" t="shared" si="12" ref="J138:J201">H138/G138*100</f>
        <v>0</v>
      </c>
    </row>
    <row r="139" spans="1:10" ht="25.5">
      <c r="A139" s="52" t="s">
        <v>280</v>
      </c>
      <c r="B139" s="52" t="s">
        <v>207</v>
      </c>
      <c r="C139" s="48">
        <v>923</v>
      </c>
      <c r="D139" s="53" t="s">
        <v>344</v>
      </c>
      <c r="E139" s="53">
        <v>4310100191</v>
      </c>
      <c r="F139" s="54">
        <v>200</v>
      </c>
      <c r="G139" s="55">
        <f>G140</f>
        <v>500</v>
      </c>
      <c r="H139" s="55">
        <f>H140</f>
        <v>0</v>
      </c>
      <c r="I139" s="55">
        <f t="shared" si="11"/>
        <v>500</v>
      </c>
      <c r="J139" s="55">
        <f t="shared" si="12"/>
        <v>0</v>
      </c>
    </row>
    <row r="140" spans="1:10" ht="38.25">
      <c r="A140" s="52" t="s">
        <v>281</v>
      </c>
      <c r="B140" s="52" t="s">
        <v>195</v>
      </c>
      <c r="C140" s="48">
        <v>923</v>
      </c>
      <c r="D140" s="53" t="s">
        <v>344</v>
      </c>
      <c r="E140" s="53">
        <v>4310100191</v>
      </c>
      <c r="F140" s="54">
        <v>240</v>
      </c>
      <c r="G140" s="55">
        <v>500</v>
      </c>
      <c r="H140" s="55">
        <v>0</v>
      </c>
      <c r="I140" s="55">
        <f t="shared" si="11"/>
        <v>500</v>
      </c>
      <c r="J140" s="55">
        <f t="shared" si="12"/>
        <v>0</v>
      </c>
    </row>
    <row r="141" spans="1:10" ht="95.25" customHeight="1">
      <c r="A141" s="46" t="s">
        <v>282</v>
      </c>
      <c r="B141" s="46" t="s">
        <v>401</v>
      </c>
      <c r="C141" s="48">
        <v>923</v>
      </c>
      <c r="D141" s="49" t="s">
        <v>344</v>
      </c>
      <c r="E141" s="49">
        <v>7951800561</v>
      </c>
      <c r="F141" s="50"/>
      <c r="G141" s="51">
        <f>G142</f>
        <v>600</v>
      </c>
      <c r="H141" s="51">
        <f>H142</f>
        <v>0</v>
      </c>
      <c r="I141" s="51">
        <f t="shared" si="11"/>
        <v>600</v>
      </c>
      <c r="J141" s="51">
        <f t="shared" si="12"/>
        <v>0</v>
      </c>
    </row>
    <row r="142" spans="1:10" ht="25.5">
      <c r="A142" s="52" t="s">
        <v>283</v>
      </c>
      <c r="B142" s="52" t="s">
        <v>207</v>
      </c>
      <c r="C142" s="48">
        <v>923</v>
      </c>
      <c r="D142" s="53" t="s">
        <v>344</v>
      </c>
      <c r="E142" s="53">
        <v>7951800561</v>
      </c>
      <c r="F142" s="54">
        <v>200</v>
      </c>
      <c r="G142" s="55">
        <f>G143</f>
        <v>600</v>
      </c>
      <c r="H142" s="55">
        <f>H143</f>
        <v>0</v>
      </c>
      <c r="I142" s="55">
        <f t="shared" si="11"/>
        <v>600</v>
      </c>
      <c r="J142" s="55">
        <f t="shared" si="12"/>
        <v>0</v>
      </c>
    </row>
    <row r="143" spans="1:10" ht="38.25">
      <c r="A143" s="52" t="s">
        <v>284</v>
      </c>
      <c r="B143" s="52" t="s">
        <v>195</v>
      </c>
      <c r="C143" s="48">
        <v>923</v>
      </c>
      <c r="D143" s="53" t="s">
        <v>344</v>
      </c>
      <c r="E143" s="53">
        <v>7951800561</v>
      </c>
      <c r="F143" s="54">
        <v>240</v>
      </c>
      <c r="G143" s="55">
        <v>600</v>
      </c>
      <c r="H143" s="55">
        <v>0</v>
      </c>
      <c r="I143" s="55">
        <f t="shared" si="11"/>
        <v>600</v>
      </c>
      <c r="J143" s="55">
        <f t="shared" si="12"/>
        <v>0</v>
      </c>
    </row>
    <row r="144" spans="1:10" ht="25.5">
      <c r="A144" s="57" t="s">
        <v>285</v>
      </c>
      <c r="B144" s="46" t="s">
        <v>286</v>
      </c>
      <c r="C144" s="48">
        <v>923</v>
      </c>
      <c r="D144" s="58" t="s">
        <v>83</v>
      </c>
      <c r="E144" s="69"/>
      <c r="F144" s="59"/>
      <c r="G144" s="68">
        <f>G145+G148+G151+G154+G157+G160+G163+G166</f>
        <v>950.3</v>
      </c>
      <c r="H144" s="68">
        <f>H145+H148+H151+H154+H157+H160+H163+H166</f>
        <v>0</v>
      </c>
      <c r="I144" s="51">
        <f t="shared" si="11"/>
        <v>950.3</v>
      </c>
      <c r="J144" s="51">
        <f t="shared" si="12"/>
        <v>0</v>
      </c>
    </row>
    <row r="145" spans="1:10" ht="38.25">
      <c r="A145" s="46" t="s">
        <v>287</v>
      </c>
      <c r="B145" s="46" t="s">
        <v>382</v>
      </c>
      <c r="C145" s="48">
        <v>923</v>
      </c>
      <c r="D145" s="49" t="s">
        <v>83</v>
      </c>
      <c r="E145" s="49">
        <v>7951000511</v>
      </c>
      <c r="F145" s="50"/>
      <c r="G145" s="51">
        <f>G146</f>
        <v>160</v>
      </c>
      <c r="H145" s="51">
        <f>H146</f>
        <v>0</v>
      </c>
      <c r="I145" s="51">
        <f t="shared" si="11"/>
        <v>160</v>
      </c>
      <c r="J145" s="51">
        <f t="shared" si="12"/>
        <v>0</v>
      </c>
    </row>
    <row r="146" spans="1:10" ht="25.5">
      <c r="A146" s="52" t="s">
        <v>288</v>
      </c>
      <c r="B146" s="52" t="s">
        <v>207</v>
      </c>
      <c r="C146" s="48">
        <v>923</v>
      </c>
      <c r="D146" s="53" t="s">
        <v>83</v>
      </c>
      <c r="E146" s="53">
        <v>7951000511</v>
      </c>
      <c r="F146" s="54">
        <v>200</v>
      </c>
      <c r="G146" s="55">
        <f>G147</f>
        <v>160</v>
      </c>
      <c r="H146" s="55">
        <f>H147</f>
        <v>0</v>
      </c>
      <c r="I146" s="55">
        <f t="shared" si="11"/>
        <v>160</v>
      </c>
      <c r="J146" s="55">
        <f t="shared" si="12"/>
        <v>0</v>
      </c>
    </row>
    <row r="147" spans="1:10" ht="38.25">
      <c r="A147" s="52" t="s">
        <v>289</v>
      </c>
      <c r="B147" s="52" t="s">
        <v>195</v>
      </c>
      <c r="C147" s="48">
        <v>923</v>
      </c>
      <c r="D147" s="53" t="s">
        <v>83</v>
      </c>
      <c r="E147" s="53">
        <v>7951000511</v>
      </c>
      <c r="F147" s="54">
        <v>240</v>
      </c>
      <c r="G147" s="55">
        <v>160</v>
      </c>
      <c r="H147" s="55">
        <v>0</v>
      </c>
      <c r="I147" s="55">
        <f t="shared" si="11"/>
        <v>160</v>
      </c>
      <c r="J147" s="55">
        <f t="shared" si="12"/>
        <v>0</v>
      </c>
    </row>
    <row r="148" spans="1:10" ht="25.5">
      <c r="A148" s="46" t="s">
        <v>290</v>
      </c>
      <c r="B148" s="46" t="s">
        <v>383</v>
      </c>
      <c r="C148" s="48">
        <v>923</v>
      </c>
      <c r="D148" s="49" t="s">
        <v>83</v>
      </c>
      <c r="E148" s="49">
        <v>7951100521</v>
      </c>
      <c r="F148" s="50"/>
      <c r="G148" s="51">
        <f>G149</f>
        <v>162</v>
      </c>
      <c r="H148" s="51">
        <f>H149</f>
        <v>0</v>
      </c>
      <c r="I148" s="51">
        <f t="shared" si="11"/>
        <v>162</v>
      </c>
      <c r="J148" s="51">
        <f t="shared" si="12"/>
        <v>0</v>
      </c>
    </row>
    <row r="149" spans="1:10" ht="25.5">
      <c r="A149" s="52" t="s">
        <v>291</v>
      </c>
      <c r="B149" s="52" t="s">
        <v>207</v>
      </c>
      <c r="C149" s="48">
        <v>923</v>
      </c>
      <c r="D149" s="53" t="s">
        <v>83</v>
      </c>
      <c r="E149" s="53">
        <v>7951100521</v>
      </c>
      <c r="F149" s="54">
        <v>200</v>
      </c>
      <c r="G149" s="55">
        <f>G150</f>
        <v>162</v>
      </c>
      <c r="H149" s="55">
        <f>H150</f>
        <v>0</v>
      </c>
      <c r="I149" s="55">
        <f t="shared" si="11"/>
        <v>162</v>
      </c>
      <c r="J149" s="55">
        <f t="shared" si="12"/>
        <v>0</v>
      </c>
    </row>
    <row r="150" spans="1:10" ht="38.25">
      <c r="A150" s="52" t="s">
        <v>292</v>
      </c>
      <c r="B150" s="52" t="s">
        <v>195</v>
      </c>
      <c r="C150" s="48">
        <v>923</v>
      </c>
      <c r="D150" s="53" t="s">
        <v>83</v>
      </c>
      <c r="E150" s="53">
        <v>7951100521</v>
      </c>
      <c r="F150" s="54">
        <v>240</v>
      </c>
      <c r="G150" s="55">
        <v>162</v>
      </c>
      <c r="H150" s="55">
        <v>0</v>
      </c>
      <c r="I150" s="55">
        <f t="shared" si="11"/>
        <v>162</v>
      </c>
      <c r="J150" s="55">
        <f t="shared" si="12"/>
        <v>0</v>
      </c>
    </row>
    <row r="151" spans="1:10" ht="51">
      <c r="A151" s="46" t="s">
        <v>293</v>
      </c>
      <c r="B151" s="46" t="s">
        <v>384</v>
      </c>
      <c r="C151" s="48">
        <v>923</v>
      </c>
      <c r="D151" s="49" t="s">
        <v>83</v>
      </c>
      <c r="E151" s="49">
        <v>7951200541</v>
      </c>
      <c r="F151" s="50"/>
      <c r="G151" s="51">
        <f>G152</f>
        <v>40</v>
      </c>
      <c r="H151" s="51">
        <f>H152</f>
        <v>0</v>
      </c>
      <c r="I151" s="51">
        <f t="shared" si="11"/>
        <v>40</v>
      </c>
      <c r="J151" s="51">
        <f t="shared" si="12"/>
        <v>0</v>
      </c>
    </row>
    <row r="152" spans="1:10" ht="25.5">
      <c r="A152" s="52" t="s">
        <v>294</v>
      </c>
      <c r="B152" s="52" t="s">
        <v>207</v>
      </c>
      <c r="C152" s="48">
        <v>923</v>
      </c>
      <c r="D152" s="53" t="s">
        <v>83</v>
      </c>
      <c r="E152" s="53">
        <v>7951200541</v>
      </c>
      <c r="F152" s="54">
        <v>200</v>
      </c>
      <c r="G152" s="55">
        <f>G153</f>
        <v>40</v>
      </c>
      <c r="H152" s="55">
        <f>H153</f>
        <v>0</v>
      </c>
      <c r="I152" s="55">
        <f t="shared" si="11"/>
        <v>40</v>
      </c>
      <c r="J152" s="55">
        <f t="shared" si="12"/>
        <v>0</v>
      </c>
    </row>
    <row r="153" spans="1:10" ht="38.25">
      <c r="A153" s="52" t="s">
        <v>295</v>
      </c>
      <c r="B153" s="52" t="s">
        <v>195</v>
      </c>
      <c r="C153" s="48">
        <v>923</v>
      </c>
      <c r="D153" s="53" t="s">
        <v>83</v>
      </c>
      <c r="E153" s="53">
        <v>7951200541</v>
      </c>
      <c r="F153" s="54">
        <v>240</v>
      </c>
      <c r="G153" s="55">
        <v>40</v>
      </c>
      <c r="H153" s="55">
        <v>0</v>
      </c>
      <c r="I153" s="55">
        <f t="shared" si="11"/>
        <v>40</v>
      </c>
      <c r="J153" s="55">
        <f t="shared" si="12"/>
        <v>0</v>
      </c>
    </row>
    <row r="154" spans="1:10" ht="119.25" customHeight="1">
      <c r="A154" s="46" t="s">
        <v>296</v>
      </c>
      <c r="B154" s="46" t="s">
        <v>385</v>
      </c>
      <c r="C154" s="48">
        <v>923</v>
      </c>
      <c r="D154" s="49" t="s">
        <v>83</v>
      </c>
      <c r="E154" s="49">
        <v>7951300531</v>
      </c>
      <c r="F154" s="50"/>
      <c r="G154" s="51">
        <f>G155</f>
        <v>130</v>
      </c>
      <c r="H154" s="51">
        <f>H155</f>
        <v>0</v>
      </c>
      <c r="I154" s="51">
        <f t="shared" si="11"/>
        <v>130</v>
      </c>
      <c r="J154" s="51">
        <f t="shared" si="12"/>
        <v>0</v>
      </c>
    </row>
    <row r="155" spans="1:10" ht="25.5">
      <c r="A155" s="52" t="s">
        <v>297</v>
      </c>
      <c r="B155" s="52" t="s">
        <v>207</v>
      </c>
      <c r="C155" s="48">
        <v>923</v>
      </c>
      <c r="D155" s="53" t="s">
        <v>83</v>
      </c>
      <c r="E155" s="53">
        <v>7951300531</v>
      </c>
      <c r="F155" s="54">
        <v>200</v>
      </c>
      <c r="G155" s="55">
        <f>G156</f>
        <v>130</v>
      </c>
      <c r="H155" s="55">
        <f>H156</f>
        <v>0</v>
      </c>
      <c r="I155" s="55">
        <f t="shared" si="11"/>
        <v>130</v>
      </c>
      <c r="J155" s="55">
        <f t="shared" si="12"/>
        <v>0</v>
      </c>
    </row>
    <row r="156" spans="1:10" ht="38.25">
      <c r="A156" s="52" t="s">
        <v>298</v>
      </c>
      <c r="B156" s="52" t="s">
        <v>195</v>
      </c>
      <c r="C156" s="48">
        <v>923</v>
      </c>
      <c r="D156" s="53" t="s">
        <v>83</v>
      </c>
      <c r="E156" s="53">
        <v>7951300531</v>
      </c>
      <c r="F156" s="54">
        <v>240</v>
      </c>
      <c r="G156" s="55">
        <v>130</v>
      </c>
      <c r="H156" s="55">
        <v>0</v>
      </c>
      <c r="I156" s="55">
        <f t="shared" si="11"/>
        <v>130</v>
      </c>
      <c r="J156" s="55">
        <f t="shared" si="12"/>
        <v>0</v>
      </c>
    </row>
    <row r="157" spans="1:10" ht="38.25">
      <c r="A157" s="46" t="s">
        <v>299</v>
      </c>
      <c r="B157" s="46" t="s">
        <v>386</v>
      </c>
      <c r="C157" s="48">
        <v>923</v>
      </c>
      <c r="D157" s="49" t="s">
        <v>83</v>
      </c>
      <c r="E157" s="49">
        <v>7951400491</v>
      </c>
      <c r="F157" s="50"/>
      <c r="G157" s="51">
        <f>G158</f>
        <v>358.3</v>
      </c>
      <c r="H157" s="51">
        <f>H158</f>
        <v>0</v>
      </c>
      <c r="I157" s="51">
        <f t="shared" si="11"/>
        <v>358.3</v>
      </c>
      <c r="J157" s="51">
        <f t="shared" si="12"/>
        <v>0</v>
      </c>
    </row>
    <row r="158" spans="1:10" ht="25.5">
      <c r="A158" s="52" t="s">
        <v>300</v>
      </c>
      <c r="B158" s="52" t="s">
        <v>207</v>
      </c>
      <c r="C158" s="48">
        <v>923</v>
      </c>
      <c r="D158" s="53" t="s">
        <v>83</v>
      </c>
      <c r="E158" s="53">
        <v>7951400491</v>
      </c>
      <c r="F158" s="54">
        <v>200</v>
      </c>
      <c r="G158" s="55">
        <f>G159</f>
        <v>358.3</v>
      </c>
      <c r="H158" s="55">
        <f>H159</f>
        <v>0</v>
      </c>
      <c r="I158" s="55">
        <f t="shared" si="11"/>
        <v>358.3</v>
      </c>
      <c r="J158" s="55">
        <f t="shared" si="12"/>
        <v>0</v>
      </c>
    </row>
    <row r="159" spans="1:10" ht="38.25">
      <c r="A159" s="52" t="s">
        <v>301</v>
      </c>
      <c r="B159" s="52" t="s">
        <v>195</v>
      </c>
      <c r="C159" s="48">
        <v>923</v>
      </c>
      <c r="D159" s="53" t="s">
        <v>83</v>
      </c>
      <c r="E159" s="53">
        <v>7951400491</v>
      </c>
      <c r="F159" s="54">
        <v>240</v>
      </c>
      <c r="G159" s="55">
        <v>358.3</v>
      </c>
      <c r="H159" s="55">
        <v>0</v>
      </c>
      <c r="I159" s="55">
        <f t="shared" si="11"/>
        <v>358.3</v>
      </c>
      <c r="J159" s="55">
        <f t="shared" si="12"/>
        <v>0</v>
      </c>
    </row>
    <row r="160" spans="1:10" ht="51">
      <c r="A160" s="46" t="s">
        <v>302</v>
      </c>
      <c r="B160" s="46" t="s">
        <v>402</v>
      </c>
      <c r="C160" s="48">
        <v>923</v>
      </c>
      <c r="D160" s="49" t="s">
        <v>83</v>
      </c>
      <c r="E160" s="49">
        <v>7952000072</v>
      </c>
      <c r="F160" s="48"/>
      <c r="G160" s="51">
        <f>G161</f>
        <v>50</v>
      </c>
      <c r="H160" s="51">
        <f>H161</f>
        <v>0</v>
      </c>
      <c r="I160" s="51">
        <f t="shared" si="11"/>
        <v>50</v>
      </c>
      <c r="J160" s="51">
        <f t="shared" si="12"/>
        <v>0</v>
      </c>
    </row>
    <row r="161" spans="1:10" ht="25.5">
      <c r="A161" s="52" t="s">
        <v>303</v>
      </c>
      <c r="B161" s="52" t="s">
        <v>207</v>
      </c>
      <c r="C161" s="54">
        <v>923</v>
      </c>
      <c r="D161" s="53" t="s">
        <v>83</v>
      </c>
      <c r="E161" s="53">
        <v>7952000072</v>
      </c>
      <c r="F161" s="54">
        <v>200</v>
      </c>
      <c r="G161" s="55">
        <f>G162</f>
        <v>50</v>
      </c>
      <c r="H161" s="55">
        <f>H162</f>
        <v>0</v>
      </c>
      <c r="I161" s="55">
        <f t="shared" si="11"/>
        <v>50</v>
      </c>
      <c r="J161" s="55">
        <f t="shared" si="12"/>
        <v>0</v>
      </c>
    </row>
    <row r="162" spans="1:10" ht="38.25">
      <c r="A162" s="52" t="s">
        <v>304</v>
      </c>
      <c r="B162" s="52" t="s">
        <v>195</v>
      </c>
      <c r="C162" s="54">
        <v>923</v>
      </c>
      <c r="D162" s="53" t="s">
        <v>83</v>
      </c>
      <c r="E162" s="53">
        <v>7952000072</v>
      </c>
      <c r="F162" s="54">
        <v>240</v>
      </c>
      <c r="G162" s="55">
        <v>50</v>
      </c>
      <c r="H162" s="55">
        <v>0</v>
      </c>
      <c r="I162" s="55">
        <f t="shared" si="11"/>
        <v>50</v>
      </c>
      <c r="J162" s="55">
        <f t="shared" si="12"/>
        <v>0</v>
      </c>
    </row>
    <row r="163" spans="1:10" ht="25.5">
      <c r="A163" s="46" t="s">
        <v>305</v>
      </c>
      <c r="B163" s="46" t="s">
        <v>387</v>
      </c>
      <c r="C163" s="48">
        <v>923</v>
      </c>
      <c r="D163" s="49" t="s">
        <v>83</v>
      </c>
      <c r="E163" s="49">
        <v>7952200073</v>
      </c>
      <c r="F163" s="50"/>
      <c r="G163" s="51">
        <f>G164</f>
        <v>30</v>
      </c>
      <c r="H163" s="51">
        <f>H164</f>
        <v>0</v>
      </c>
      <c r="I163" s="51">
        <f t="shared" si="11"/>
        <v>30</v>
      </c>
      <c r="J163" s="51">
        <f t="shared" si="12"/>
        <v>0</v>
      </c>
    </row>
    <row r="164" spans="1:10" ht="25.5">
      <c r="A164" s="52" t="s">
        <v>306</v>
      </c>
      <c r="B164" s="52" t="s">
        <v>207</v>
      </c>
      <c r="C164" s="48">
        <v>923</v>
      </c>
      <c r="D164" s="53" t="s">
        <v>83</v>
      </c>
      <c r="E164" s="53">
        <v>7952200073</v>
      </c>
      <c r="F164" s="54">
        <v>200</v>
      </c>
      <c r="G164" s="55">
        <f>G165</f>
        <v>30</v>
      </c>
      <c r="H164" s="55">
        <f>H165</f>
        <v>0</v>
      </c>
      <c r="I164" s="55">
        <f t="shared" si="11"/>
        <v>30</v>
      </c>
      <c r="J164" s="55">
        <f t="shared" si="12"/>
        <v>0</v>
      </c>
    </row>
    <row r="165" spans="1:10" ht="38.25">
      <c r="A165" s="52" t="s">
        <v>307</v>
      </c>
      <c r="B165" s="52" t="s">
        <v>195</v>
      </c>
      <c r="C165" s="48">
        <v>923</v>
      </c>
      <c r="D165" s="53" t="s">
        <v>83</v>
      </c>
      <c r="E165" s="53">
        <v>7952200073</v>
      </c>
      <c r="F165" s="54">
        <v>240</v>
      </c>
      <c r="G165" s="55">
        <v>30</v>
      </c>
      <c r="H165" s="55">
        <v>0</v>
      </c>
      <c r="I165" s="55">
        <f t="shared" si="11"/>
        <v>30</v>
      </c>
      <c r="J165" s="55">
        <f t="shared" si="12"/>
        <v>0</v>
      </c>
    </row>
    <row r="166" spans="1:10" ht="171.75" customHeight="1">
      <c r="A166" s="46" t="s">
        <v>308</v>
      </c>
      <c r="B166" s="46" t="s">
        <v>388</v>
      </c>
      <c r="C166" s="48">
        <v>923</v>
      </c>
      <c r="D166" s="49" t="s">
        <v>83</v>
      </c>
      <c r="E166" s="49">
        <v>7952400522</v>
      </c>
      <c r="F166" s="50"/>
      <c r="G166" s="51">
        <f>G167</f>
        <v>20</v>
      </c>
      <c r="H166" s="51">
        <f>H167</f>
        <v>0</v>
      </c>
      <c r="I166" s="51">
        <f t="shared" si="11"/>
        <v>20</v>
      </c>
      <c r="J166" s="51">
        <f t="shared" si="12"/>
        <v>0</v>
      </c>
    </row>
    <row r="167" spans="1:10" ht="25.5">
      <c r="A167" s="52" t="s">
        <v>309</v>
      </c>
      <c r="B167" s="52" t="s">
        <v>207</v>
      </c>
      <c r="C167" s="48">
        <v>923</v>
      </c>
      <c r="D167" s="53" t="s">
        <v>83</v>
      </c>
      <c r="E167" s="53">
        <v>7952400522</v>
      </c>
      <c r="F167" s="54">
        <v>200</v>
      </c>
      <c r="G167" s="55">
        <f>G168</f>
        <v>20</v>
      </c>
      <c r="H167" s="55">
        <f>H168</f>
        <v>0</v>
      </c>
      <c r="I167" s="55">
        <f t="shared" si="11"/>
        <v>20</v>
      </c>
      <c r="J167" s="55">
        <f t="shared" si="12"/>
        <v>0</v>
      </c>
    </row>
    <row r="168" spans="1:10" ht="25.5">
      <c r="A168" s="52" t="s">
        <v>408</v>
      </c>
      <c r="B168" s="52" t="s">
        <v>239</v>
      </c>
      <c r="C168" s="48">
        <v>923</v>
      </c>
      <c r="D168" s="53" t="s">
        <v>83</v>
      </c>
      <c r="E168" s="53">
        <v>7952400522</v>
      </c>
      <c r="F168" s="54">
        <v>240</v>
      </c>
      <c r="G168" s="55">
        <v>20</v>
      </c>
      <c r="H168" s="55">
        <v>0</v>
      </c>
      <c r="I168" s="55">
        <f t="shared" si="11"/>
        <v>20</v>
      </c>
      <c r="J168" s="55">
        <f t="shared" si="12"/>
        <v>0</v>
      </c>
    </row>
    <row r="169" spans="1:10" ht="12.75">
      <c r="A169" s="46" t="s">
        <v>19</v>
      </c>
      <c r="B169" s="46" t="s">
        <v>310</v>
      </c>
      <c r="C169" s="48">
        <v>923</v>
      </c>
      <c r="D169" s="49" t="s">
        <v>27</v>
      </c>
      <c r="E169" s="56"/>
      <c r="F169" s="50"/>
      <c r="G169" s="51">
        <f>G170</f>
        <v>8100</v>
      </c>
      <c r="H169" s="51">
        <f>H170</f>
        <v>4674</v>
      </c>
      <c r="I169" s="51">
        <f t="shared" si="11"/>
        <v>3426</v>
      </c>
      <c r="J169" s="51">
        <f t="shared" si="12"/>
        <v>57.7037037037037</v>
      </c>
    </row>
    <row r="170" spans="1:10" ht="12.75">
      <c r="A170" s="46" t="s">
        <v>162</v>
      </c>
      <c r="B170" s="46" t="s">
        <v>311</v>
      </c>
      <c r="C170" s="48">
        <v>923</v>
      </c>
      <c r="D170" s="49" t="s">
        <v>28</v>
      </c>
      <c r="E170" s="56"/>
      <c r="F170" s="50"/>
      <c r="G170" s="66">
        <f>G171+G174+G177</f>
        <v>8100</v>
      </c>
      <c r="H170" s="66">
        <f>H171+H174+H177</f>
        <v>4674</v>
      </c>
      <c r="I170" s="51">
        <f t="shared" si="11"/>
        <v>3426</v>
      </c>
      <c r="J170" s="51">
        <f t="shared" si="12"/>
        <v>57.7037037037037</v>
      </c>
    </row>
    <row r="171" spans="1:10" ht="82.5" customHeight="1">
      <c r="A171" s="46" t="s">
        <v>312</v>
      </c>
      <c r="B171" s="46" t="s">
        <v>403</v>
      </c>
      <c r="C171" s="48">
        <v>923</v>
      </c>
      <c r="D171" s="49" t="s">
        <v>28</v>
      </c>
      <c r="E171" s="49">
        <v>7951700201</v>
      </c>
      <c r="F171" s="50"/>
      <c r="G171" s="51">
        <f>G172</f>
        <v>5000</v>
      </c>
      <c r="H171" s="51">
        <f>H172</f>
        <v>4010</v>
      </c>
      <c r="I171" s="51">
        <f t="shared" si="11"/>
        <v>990</v>
      </c>
      <c r="J171" s="51">
        <f t="shared" si="12"/>
        <v>80.2</v>
      </c>
    </row>
    <row r="172" spans="1:10" ht="25.5">
      <c r="A172" s="52" t="s">
        <v>313</v>
      </c>
      <c r="B172" s="52" t="s">
        <v>207</v>
      </c>
      <c r="C172" s="48">
        <v>923</v>
      </c>
      <c r="D172" s="53" t="s">
        <v>28</v>
      </c>
      <c r="E172" s="53">
        <v>7951700201</v>
      </c>
      <c r="F172" s="54">
        <v>200</v>
      </c>
      <c r="G172" s="55">
        <f>G173</f>
        <v>5000</v>
      </c>
      <c r="H172" s="55">
        <f>H173</f>
        <v>4010</v>
      </c>
      <c r="I172" s="55">
        <f t="shared" si="11"/>
        <v>990</v>
      </c>
      <c r="J172" s="55">
        <f t="shared" si="12"/>
        <v>80.2</v>
      </c>
    </row>
    <row r="173" spans="1:10" ht="38.25">
      <c r="A173" s="52" t="s">
        <v>314</v>
      </c>
      <c r="B173" s="52" t="s">
        <v>195</v>
      </c>
      <c r="C173" s="48">
        <v>923</v>
      </c>
      <c r="D173" s="53" t="s">
        <v>28</v>
      </c>
      <c r="E173" s="53">
        <v>7951700201</v>
      </c>
      <c r="F173" s="54">
        <v>240</v>
      </c>
      <c r="G173" s="55">
        <v>5000</v>
      </c>
      <c r="H173" s="55">
        <v>4010</v>
      </c>
      <c r="I173" s="55">
        <f t="shared" si="11"/>
        <v>990</v>
      </c>
      <c r="J173" s="55">
        <f t="shared" si="12"/>
        <v>80.2</v>
      </c>
    </row>
    <row r="174" spans="1:10" ht="38.25">
      <c r="A174" s="46" t="s">
        <v>315</v>
      </c>
      <c r="B174" s="46" t="s">
        <v>404</v>
      </c>
      <c r="C174" s="48">
        <v>923</v>
      </c>
      <c r="D174" s="49" t="s">
        <v>28</v>
      </c>
      <c r="E174" s="49">
        <v>7952600202</v>
      </c>
      <c r="F174" s="50"/>
      <c r="G174" s="51">
        <f>G175</f>
        <v>1500</v>
      </c>
      <c r="H174" s="51">
        <f>H175</f>
        <v>400</v>
      </c>
      <c r="I174" s="51">
        <f t="shared" si="11"/>
        <v>1100</v>
      </c>
      <c r="J174" s="51">
        <f t="shared" si="12"/>
        <v>26.666666666666668</v>
      </c>
    </row>
    <row r="175" spans="1:10" ht="25.5">
      <c r="A175" s="52" t="s">
        <v>316</v>
      </c>
      <c r="B175" s="52" t="s">
        <v>207</v>
      </c>
      <c r="C175" s="48">
        <v>923</v>
      </c>
      <c r="D175" s="53" t="s">
        <v>28</v>
      </c>
      <c r="E175" s="53">
        <v>7952600202</v>
      </c>
      <c r="F175" s="54">
        <v>200</v>
      </c>
      <c r="G175" s="55">
        <f>G176</f>
        <v>1500</v>
      </c>
      <c r="H175" s="55">
        <f>H176</f>
        <v>400</v>
      </c>
      <c r="I175" s="55">
        <f t="shared" si="11"/>
        <v>1100</v>
      </c>
      <c r="J175" s="55">
        <f t="shared" si="12"/>
        <v>26.666666666666668</v>
      </c>
    </row>
    <row r="176" spans="1:10" ht="38.25">
      <c r="A176" s="52" t="s">
        <v>317</v>
      </c>
      <c r="B176" s="52" t="s">
        <v>195</v>
      </c>
      <c r="C176" s="48">
        <v>923</v>
      </c>
      <c r="D176" s="53" t="s">
        <v>28</v>
      </c>
      <c r="E176" s="53">
        <v>7952600202</v>
      </c>
      <c r="F176" s="54">
        <v>240</v>
      </c>
      <c r="G176" s="55">
        <v>1500</v>
      </c>
      <c r="H176" s="55">
        <v>400</v>
      </c>
      <c r="I176" s="55">
        <f t="shared" si="11"/>
        <v>1100</v>
      </c>
      <c r="J176" s="55">
        <f t="shared" si="12"/>
        <v>26.666666666666668</v>
      </c>
    </row>
    <row r="177" spans="1:10" ht="84" customHeight="1">
      <c r="A177" s="46" t="s">
        <v>318</v>
      </c>
      <c r="B177" s="46" t="s">
        <v>405</v>
      </c>
      <c r="C177" s="48">
        <v>923</v>
      </c>
      <c r="D177" s="49" t="s">
        <v>28</v>
      </c>
      <c r="E177" s="49">
        <v>7951800561</v>
      </c>
      <c r="F177" s="50"/>
      <c r="G177" s="51">
        <f>G178</f>
        <v>1600</v>
      </c>
      <c r="H177" s="51">
        <f>H178</f>
        <v>264</v>
      </c>
      <c r="I177" s="51">
        <f t="shared" si="11"/>
        <v>1336</v>
      </c>
      <c r="J177" s="51">
        <f t="shared" si="12"/>
        <v>16.5</v>
      </c>
    </row>
    <row r="178" spans="1:10" ht="25.5">
      <c r="A178" s="52" t="s">
        <v>319</v>
      </c>
      <c r="B178" s="52" t="s">
        <v>207</v>
      </c>
      <c r="C178" s="48">
        <v>923</v>
      </c>
      <c r="D178" s="53" t="s">
        <v>28</v>
      </c>
      <c r="E178" s="53">
        <v>7951800561</v>
      </c>
      <c r="F178" s="54">
        <v>200</v>
      </c>
      <c r="G178" s="55">
        <f>G179</f>
        <v>1600</v>
      </c>
      <c r="H178" s="55">
        <f>H179</f>
        <v>264</v>
      </c>
      <c r="I178" s="55">
        <f t="shared" si="11"/>
        <v>1336</v>
      </c>
      <c r="J178" s="55">
        <f t="shared" si="12"/>
        <v>16.5</v>
      </c>
    </row>
    <row r="179" spans="1:10" ht="38.25">
      <c r="A179" s="52" t="s">
        <v>320</v>
      </c>
      <c r="B179" s="52" t="s">
        <v>195</v>
      </c>
      <c r="C179" s="48">
        <v>923</v>
      </c>
      <c r="D179" s="53" t="s">
        <v>28</v>
      </c>
      <c r="E179" s="53">
        <v>7951800561</v>
      </c>
      <c r="F179" s="54">
        <v>240</v>
      </c>
      <c r="G179" s="55">
        <v>1600</v>
      </c>
      <c r="H179" s="55">
        <v>264</v>
      </c>
      <c r="I179" s="55">
        <f t="shared" si="11"/>
        <v>1336</v>
      </c>
      <c r="J179" s="55">
        <f t="shared" si="12"/>
        <v>16.5</v>
      </c>
    </row>
    <row r="180" spans="1:10" ht="12.75">
      <c r="A180" s="46" t="s">
        <v>49</v>
      </c>
      <c r="B180" s="46" t="s">
        <v>50</v>
      </c>
      <c r="C180" s="48">
        <v>923</v>
      </c>
      <c r="D180" s="49">
        <v>1000</v>
      </c>
      <c r="E180" s="56"/>
      <c r="F180" s="50"/>
      <c r="G180" s="51">
        <f>G181+G185</f>
        <v>18411.1</v>
      </c>
      <c r="H180" s="51">
        <f>H181+H185</f>
        <v>3502.2</v>
      </c>
      <c r="I180" s="51">
        <f t="shared" si="11"/>
        <v>14908.899999999998</v>
      </c>
      <c r="J180" s="51">
        <f t="shared" si="12"/>
        <v>19.02222029102009</v>
      </c>
    </row>
    <row r="181" spans="1:10" ht="12.75">
      <c r="A181" s="46" t="s">
        <v>82</v>
      </c>
      <c r="B181" s="46" t="s">
        <v>321</v>
      </c>
      <c r="C181" s="48">
        <v>923</v>
      </c>
      <c r="D181" s="49">
        <v>1003</v>
      </c>
      <c r="E181" s="56"/>
      <c r="F181" s="50"/>
      <c r="G181" s="51">
        <f aca="true" t="shared" si="13" ref="G181:H183">G182</f>
        <v>1176.3</v>
      </c>
      <c r="H181" s="51">
        <f t="shared" si="13"/>
        <v>294.1</v>
      </c>
      <c r="I181" s="51">
        <f t="shared" si="11"/>
        <v>882.1999999999999</v>
      </c>
      <c r="J181" s="51">
        <f t="shared" si="12"/>
        <v>25.00212530816969</v>
      </c>
    </row>
    <row r="182" spans="1:10" ht="78" customHeight="1">
      <c r="A182" s="46" t="s">
        <v>63</v>
      </c>
      <c r="B182" s="46" t="s">
        <v>322</v>
      </c>
      <c r="C182" s="48">
        <v>923</v>
      </c>
      <c r="D182" s="49">
        <v>1003</v>
      </c>
      <c r="E182" s="49" t="s">
        <v>409</v>
      </c>
      <c r="F182" s="50"/>
      <c r="G182" s="51">
        <f t="shared" si="13"/>
        <v>1176.3</v>
      </c>
      <c r="H182" s="51">
        <f t="shared" si="13"/>
        <v>294.1</v>
      </c>
      <c r="I182" s="51">
        <f t="shared" si="11"/>
        <v>882.1999999999999</v>
      </c>
      <c r="J182" s="51">
        <f t="shared" si="12"/>
        <v>25.00212530816969</v>
      </c>
    </row>
    <row r="183" spans="1:10" ht="25.5">
      <c r="A183" s="52" t="s">
        <v>133</v>
      </c>
      <c r="B183" s="52" t="s">
        <v>108</v>
      </c>
      <c r="C183" s="48">
        <v>923</v>
      </c>
      <c r="D183" s="53">
        <v>1003</v>
      </c>
      <c r="E183" s="53" t="s">
        <v>409</v>
      </c>
      <c r="F183" s="54">
        <v>300</v>
      </c>
      <c r="G183" s="55">
        <f t="shared" si="13"/>
        <v>1176.3</v>
      </c>
      <c r="H183" s="55">
        <f t="shared" si="13"/>
        <v>294.1</v>
      </c>
      <c r="I183" s="55">
        <f t="shared" si="11"/>
        <v>882.1999999999999</v>
      </c>
      <c r="J183" s="55">
        <f t="shared" si="12"/>
        <v>25.00212530816969</v>
      </c>
    </row>
    <row r="184" spans="1:10" ht="25.5">
      <c r="A184" s="52" t="s">
        <v>323</v>
      </c>
      <c r="B184" s="52" t="s">
        <v>324</v>
      </c>
      <c r="C184" s="48">
        <v>923</v>
      </c>
      <c r="D184" s="53">
        <v>1003</v>
      </c>
      <c r="E184" s="53" t="s">
        <v>409</v>
      </c>
      <c r="F184" s="54">
        <v>310</v>
      </c>
      <c r="G184" s="55">
        <v>1176.3</v>
      </c>
      <c r="H184" s="55">
        <v>294.1</v>
      </c>
      <c r="I184" s="55">
        <f t="shared" si="11"/>
        <v>882.1999999999999</v>
      </c>
      <c r="J184" s="55">
        <f t="shared" si="12"/>
        <v>25.00212530816969</v>
      </c>
    </row>
    <row r="185" spans="1:10" ht="12.75">
      <c r="A185" s="46" t="s">
        <v>325</v>
      </c>
      <c r="B185" s="46" t="s">
        <v>326</v>
      </c>
      <c r="C185" s="48">
        <v>923</v>
      </c>
      <c r="D185" s="49">
        <v>1004</v>
      </c>
      <c r="E185" s="56"/>
      <c r="F185" s="50"/>
      <c r="G185" s="51">
        <f>G186+G189</f>
        <v>17234.8</v>
      </c>
      <c r="H185" s="51">
        <f>H186+H189</f>
        <v>3208.1</v>
      </c>
      <c r="I185" s="51">
        <f t="shared" si="11"/>
        <v>14026.699999999999</v>
      </c>
      <c r="J185" s="51">
        <f t="shared" si="12"/>
        <v>18.61408313412398</v>
      </c>
    </row>
    <row r="186" spans="1:10" ht="91.5" customHeight="1">
      <c r="A186" s="46" t="s">
        <v>327</v>
      </c>
      <c r="B186" s="52" t="s">
        <v>328</v>
      </c>
      <c r="C186" s="48">
        <v>923</v>
      </c>
      <c r="D186" s="49">
        <v>1004</v>
      </c>
      <c r="E186" s="49" t="s">
        <v>329</v>
      </c>
      <c r="F186" s="50"/>
      <c r="G186" s="51">
        <f>G187</f>
        <v>11895.6</v>
      </c>
      <c r="H186" s="51">
        <f>H187</f>
        <v>2548.5</v>
      </c>
      <c r="I186" s="51">
        <f t="shared" si="11"/>
        <v>9347.1</v>
      </c>
      <c r="J186" s="51">
        <f t="shared" si="12"/>
        <v>21.423887824069404</v>
      </c>
    </row>
    <row r="187" spans="1:10" ht="25.5">
      <c r="A187" s="52" t="s">
        <v>330</v>
      </c>
      <c r="B187" s="52" t="s">
        <v>108</v>
      </c>
      <c r="C187" s="48">
        <v>923</v>
      </c>
      <c r="D187" s="53">
        <v>1004</v>
      </c>
      <c r="E187" s="53" t="s">
        <v>329</v>
      </c>
      <c r="F187" s="54">
        <v>300</v>
      </c>
      <c r="G187" s="55">
        <f>G188</f>
        <v>11895.6</v>
      </c>
      <c r="H187" s="55">
        <f>H188</f>
        <v>2548.5</v>
      </c>
      <c r="I187" s="55">
        <f t="shared" si="11"/>
        <v>9347.1</v>
      </c>
      <c r="J187" s="55">
        <f t="shared" si="12"/>
        <v>21.423887824069404</v>
      </c>
    </row>
    <row r="188" spans="1:10" ht="25.5">
      <c r="A188" s="52" t="s">
        <v>331</v>
      </c>
      <c r="B188" s="52" t="s">
        <v>324</v>
      </c>
      <c r="C188" s="48">
        <v>923</v>
      </c>
      <c r="D188" s="53">
        <v>1004</v>
      </c>
      <c r="E188" s="53" t="s">
        <v>329</v>
      </c>
      <c r="F188" s="54">
        <v>310</v>
      </c>
      <c r="G188" s="55">
        <v>11895.6</v>
      </c>
      <c r="H188" s="55">
        <v>2548.5</v>
      </c>
      <c r="I188" s="55">
        <f t="shared" si="11"/>
        <v>9347.1</v>
      </c>
      <c r="J188" s="55">
        <f t="shared" si="12"/>
        <v>21.423887824069404</v>
      </c>
    </row>
    <row r="189" spans="1:10" ht="89.25" customHeight="1">
      <c r="A189" s="46" t="s">
        <v>332</v>
      </c>
      <c r="B189" s="46" t="s">
        <v>154</v>
      </c>
      <c r="C189" s="48">
        <v>923</v>
      </c>
      <c r="D189" s="49">
        <v>1004</v>
      </c>
      <c r="E189" s="49" t="s">
        <v>333</v>
      </c>
      <c r="F189" s="50"/>
      <c r="G189" s="51">
        <f>G190</f>
        <v>5339.2</v>
      </c>
      <c r="H189" s="51">
        <f>H190</f>
        <v>659.6</v>
      </c>
      <c r="I189" s="51">
        <f t="shared" si="11"/>
        <v>4679.599999999999</v>
      </c>
      <c r="J189" s="51">
        <f t="shared" si="12"/>
        <v>12.353910698231946</v>
      </c>
    </row>
    <row r="190" spans="1:10" ht="25.5">
      <c r="A190" s="52" t="s">
        <v>334</v>
      </c>
      <c r="B190" s="52" t="s">
        <v>108</v>
      </c>
      <c r="C190" s="48">
        <v>923</v>
      </c>
      <c r="D190" s="53">
        <v>1004</v>
      </c>
      <c r="E190" s="53" t="s">
        <v>333</v>
      </c>
      <c r="F190" s="54">
        <v>300</v>
      </c>
      <c r="G190" s="55">
        <f>G191</f>
        <v>5339.2</v>
      </c>
      <c r="H190" s="55">
        <f>H191</f>
        <v>659.6</v>
      </c>
      <c r="I190" s="55">
        <f t="shared" si="11"/>
        <v>4679.599999999999</v>
      </c>
      <c r="J190" s="55">
        <f t="shared" si="12"/>
        <v>12.353910698231946</v>
      </c>
    </row>
    <row r="191" spans="1:10" ht="38.25">
      <c r="A191" s="52" t="s">
        <v>335</v>
      </c>
      <c r="B191" s="52" t="s">
        <v>196</v>
      </c>
      <c r="C191" s="48">
        <v>923</v>
      </c>
      <c r="D191" s="53">
        <v>1004</v>
      </c>
      <c r="E191" s="53" t="s">
        <v>333</v>
      </c>
      <c r="F191" s="54">
        <v>320</v>
      </c>
      <c r="G191" s="55">
        <v>5339.2</v>
      </c>
      <c r="H191" s="55">
        <v>659.6</v>
      </c>
      <c r="I191" s="55">
        <f t="shared" si="11"/>
        <v>4679.599999999999</v>
      </c>
      <c r="J191" s="55">
        <f t="shared" si="12"/>
        <v>12.353910698231946</v>
      </c>
    </row>
    <row r="192" spans="1:10" ht="12.75">
      <c r="A192" s="46" t="s">
        <v>98</v>
      </c>
      <c r="B192" s="46" t="s">
        <v>336</v>
      </c>
      <c r="C192" s="48">
        <v>923</v>
      </c>
      <c r="D192" s="49">
        <v>1100</v>
      </c>
      <c r="E192" s="56"/>
      <c r="F192" s="50"/>
      <c r="G192" s="51">
        <f aca="true" t="shared" si="14" ref="G192:H195">G193</f>
        <v>700</v>
      </c>
      <c r="H192" s="51">
        <f t="shared" si="14"/>
        <v>25</v>
      </c>
      <c r="I192" s="51">
        <f t="shared" si="11"/>
        <v>675</v>
      </c>
      <c r="J192" s="51">
        <f t="shared" si="12"/>
        <v>3.571428571428571</v>
      </c>
    </row>
    <row r="193" spans="1:10" ht="12.75">
      <c r="A193" s="46" t="s">
        <v>70</v>
      </c>
      <c r="B193" s="46" t="s">
        <v>337</v>
      </c>
      <c r="C193" s="48">
        <v>923</v>
      </c>
      <c r="D193" s="49">
        <v>1101</v>
      </c>
      <c r="E193" s="56"/>
      <c r="F193" s="50"/>
      <c r="G193" s="51">
        <f t="shared" si="14"/>
        <v>700</v>
      </c>
      <c r="H193" s="51">
        <f t="shared" si="14"/>
        <v>25</v>
      </c>
      <c r="I193" s="51">
        <f t="shared" si="11"/>
        <v>675</v>
      </c>
      <c r="J193" s="51">
        <f t="shared" si="12"/>
        <v>3.571428571428571</v>
      </c>
    </row>
    <row r="194" spans="1:10" ht="87" customHeight="1">
      <c r="A194" s="46" t="s">
        <v>71</v>
      </c>
      <c r="B194" s="46" t="s">
        <v>406</v>
      </c>
      <c r="C194" s="48">
        <v>923</v>
      </c>
      <c r="D194" s="49">
        <v>1101</v>
      </c>
      <c r="E194" s="49">
        <v>7951600241</v>
      </c>
      <c r="F194" s="50"/>
      <c r="G194" s="51">
        <f t="shared" si="14"/>
        <v>700</v>
      </c>
      <c r="H194" s="51">
        <f t="shared" si="14"/>
        <v>25</v>
      </c>
      <c r="I194" s="51">
        <f t="shared" si="11"/>
        <v>675</v>
      </c>
      <c r="J194" s="51">
        <f t="shared" si="12"/>
        <v>3.571428571428571</v>
      </c>
    </row>
    <row r="195" spans="1:10" ht="25.5">
      <c r="A195" s="52" t="s">
        <v>72</v>
      </c>
      <c r="B195" s="52" t="s">
        <v>207</v>
      </c>
      <c r="C195" s="48">
        <v>923</v>
      </c>
      <c r="D195" s="53">
        <v>1101</v>
      </c>
      <c r="E195" s="53">
        <v>7951600241</v>
      </c>
      <c r="F195" s="54">
        <v>200</v>
      </c>
      <c r="G195" s="55">
        <f t="shared" si="14"/>
        <v>700</v>
      </c>
      <c r="H195" s="55">
        <f t="shared" si="14"/>
        <v>25</v>
      </c>
      <c r="I195" s="55">
        <f t="shared" si="11"/>
        <v>675</v>
      </c>
      <c r="J195" s="55">
        <f t="shared" si="12"/>
        <v>3.571428571428571</v>
      </c>
    </row>
    <row r="196" spans="1:10" ht="38.25">
      <c r="A196" s="52" t="s">
        <v>338</v>
      </c>
      <c r="B196" s="52" t="s">
        <v>195</v>
      </c>
      <c r="C196" s="48">
        <v>923</v>
      </c>
      <c r="D196" s="53">
        <v>1101</v>
      </c>
      <c r="E196" s="53">
        <v>7951600241</v>
      </c>
      <c r="F196" s="54">
        <v>240</v>
      </c>
      <c r="G196" s="55">
        <v>700</v>
      </c>
      <c r="H196" s="55">
        <v>25</v>
      </c>
      <c r="I196" s="55">
        <f t="shared" si="11"/>
        <v>675</v>
      </c>
      <c r="J196" s="55">
        <f t="shared" si="12"/>
        <v>3.571428571428571</v>
      </c>
    </row>
    <row r="197" spans="1:10" ht="25.5">
      <c r="A197" s="46" t="s">
        <v>127</v>
      </c>
      <c r="B197" s="46" t="s">
        <v>68</v>
      </c>
      <c r="C197" s="48">
        <v>923</v>
      </c>
      <c r="D197" s="49">
        <v>1200</v>
      </c>
      <c r="E197" s="56"/>
      <c r="F197" s="50"/>
      <c r="G197" s="51">
        <f aca="true" t="shared" si="15" ref="G197:H200">G198</f>
        <v>2500</v>
      </c>
      <c r="H197" s="51">
        <f t="shared" si="15"/>
        <v>480</v>
      </c>
      <c r="I197" s="51">
        <f t="shared" si="11"/>
        <v>2020</v>
      </c>
      <c r="J197" s="51">
        <f t="shared" si="12"/>
        <v>19.2</v>
      </c>
    </row>
    <row r="198" spans="1:10" ht="25.5">
      <c r="A198" s="46" t="s">
        <v>134</v>
      </c>
      <c r="B198" s="46" t="s">
        <v>339</v>
      </c>
      <c r="C198" s="48">
        <v>923</v>
      </c>
      <c r="D198" s="49">
        <v>1202</v>
      </c>
      <c r="E198" s="56"/>
      <c r="F198" s="50"/>
      <c r="G198" s="51">
        <f t="shared" si="15"/>
        <v>2500</v>
      </c>
      <c r="H198" s="51">
        <f t="shared" si="15"/>
        <v>480</v>
      </c>
      <c r="I198" s="51">
        <f t="shared" si="11"/>
        <v>2020</v>
      </c>
      <c r="J198" s="51">
        <f t="shared" si="12"/>
        <v>19.2</v>
      </c>
    </row>
    <row r="199" spans="1:10" ht="38.25">
      <c r="A199" s="46" t="s">
        <v>135</v>
      </c>
      <c r="B199" s="46" t="s">
        <v>407</v>
      </c>
      <c r="C199" s="48">
        <v>923</v>
      </c>
      <c r="D199" s="49">
        <v>1202</v>
      </c>
      <c r="E199" s="49">
        <v>7952300251</v>
      </c>
      <c r="F199" s="50"/>
      <c r="G199" s="51">
        <f t="shared" si="15"/>
        <v>2500</v>
      </c>
      <c r="H199" s="51">
        <f t="shared" si="15"/>
        <v>480</v>
      </c>
      <c r="I199" s="51">
        <f t="shared" si="11"/>
        <v>2020</v>
      </c>
      <c r="J199" s="51">
        <f t="shared" si="12"/>
        <v>19.2</v>
      </c>
    </row>
    <row r="200" spans="1:10" ht="25.5">
      <c r="A200" s="52" t="s">
        <v>136</v>
      </c>
      <c r="B200" s="52" t="s">
        <v>207</v>
      </c>
      <c r="C200" s="48">
        <v>923</v>
      </c>
      <c r="D200" s="53">
        <v>1202</v>
      </c>
      <c r="E200" s="53">
        <v>7952300251</v>
      </c>
      <c r="F200" s="54">
        <v>200</v>
      </c>
      <c r="G200" s="55">
        <f t="shared" si="15"/>
        <v>2500</v>
      </c>
      <c r="H200" s="55">
        <f t="shared" si="15"/>
        <v>480</v>
      </c>
      <c r="I200" s="55">
        <f t="shared" si="11"/>
        <v>2020</v>
      </c>
      <c r="J200" s="55">
        <f t="shared" si="12"/>
        <v>19.2</v>
      </c>
    </row>
    <row r="201" spans="1:10" ht="38.25">
      <c r="A201" s="52" t="s">
        <v>340</v>
      </c>
      <c r="B201" s="52" t="s">
        <v>195</v>
      </c>
      <c r="C201" s="48">
        <v>923</v>
      </c>
      <c r="D201" s="53">
        <v>1202</v>
      </c>
      <c r="E201" s="53">
        <v>7952300251</v>
      </c>
      <c r="F201" s="54">
        <v>240</v>
      </c>
      <c r="G201" s="55">
        <v>2500</v>
      </c>
      <c r="H201" s="55">
        <v>480</v>
      </c>
      <c r="I201" s="55">
        <f t="shared" si="11"/>
        <v>2020</v>
      </c>
      <c r="J201" s="55">
        <f t="shared" si="12"/>
        <v>19.2</v>
      </c>
    </row>
    <row r="202" spans="1:10" ht="12.75">
      <c r="A202" s="52"/>
      <c r="B202" s="46" t="s">
        <v>341</v>
      </c>
      <c r="C202" s="50"/>
      <c r="D202" s="50"/>
      <c r="E202" s="50"/>
      <c r="F202" s="50"/>
      <c r="G202" s="51">
        <f>G9+G32</f>
        <v>104183.4</v>
      </c>
      <c r="H202" s="51">
        <f>H9+H32</f>
        <v>12918.300000000001</v>
      </c>
      <c r="I202" s="51">
        <f>G202-H202</f>
        <v>91265.09999999999</v>
      </c>
      <c r="J202" s="51">
        <f>H202/G202*100</f>
        <v>12.399576132090143</v>
      </c>
    </row>
  </sheetData>
  <sheetProtection/>
  <mergeCells count="6">
    <mergeCell ref="A3:J3"/>
    <mergeCell ref="A5:J6"/>
    <mergeCell ref="F7:J7"/>
    <mergeCell ref="A1:J1"/>
    <mergeCell ref="A2:J2"/>
    <mergeCell ref="A4:J4"/>
  </mergeCells>
  <printOptions/>
  <pageMargins left="0.31496062992125984" right="0.31496062992125984" top="0.7480314960629921" bottom="0.7480314960629921" header="0.31496062992125984" footer="0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9" zoomScaleSheetLayoutView="89" zoomScalePageLayoutView="0" workbookViewId="0" topLeftCell="A1">
      <selection activeCell="J8" sqref="J8"/>
    </sheetView>
  </sheetViews>
  <sheetFormatPr defaultColWidth="9.00390625" defaultRowHeight="12.75"/>
  <cols>
    <col min="1" max="1" width="8.75390625" style="4" customWidth="1"/>
    <col min="2" max="2" width="62.375" style="4" customWidth="1"/>
    <col min="3" max="3" width="12.75390625" style="4" customWidth="1"/>
    <col min="4" max="4" width="9.125" style="4" customWidth="1"/>
  </cols>
  <sheetData>
    <row r="1" spans="1:7" ht="15.75" customHeight="1">
      <c r="A1" s="84" t="s">
        <v>432</v>
      </c>
      <c r="B1" s="84"/>
      <c r="C1" s="84"/>
      <c r="D1" s="84"/>
      <c r="E1" s="84"/>
      <c r="F1" s="84"/>
      <c r="G1" s="84"/>
    </row>
    <row r="2" spans="1:7" ht="15.75" customHeight="1">
      <c r="A2" s="84" t="s">
        <v>410</v>
      </c>
      <c r="B2" s="84"/>
      <c r="C2" s="84"/>
      <c r="D2" s="84"/>
      <c r="E2" s="84"/>
      <c r="F2" s="84"/>
      <c r="G2" s="84"/>
    </row>
    <row r="3" spans="1:7" ht="15.75" customHeight="1">
      <c r="A3" s="84" t="s">
        <v>437</v>
      </c>
      <c r="B3" s="84"/>
      <c r="C3" s="84"/>
      <c r="D3" s="84"/>
      <c r="E3" s="84"/>
      <c r="F3" s="84"/>
      <c r="G3" s="84"/>
    </row>
    <row r="4" spans="1:7" ht="15.75" customHeight="1">
      <c r="A4" s="86"/>
      <c r="B4" s="86"/>
      <c r="C4" s="86"/>
      <c r="D4" s="86"/>
      <c r="E4" s="86"/>
      <c r="F4" s="86"/>
      <c r="G4" s="86"/>
    </row>
    <row r="5" spans="1:7" s="65" customFormat="1" ht="15.75" customHeight="1">
      <c r="A5" s="85" t="s">
        <v>433</v>
      </c>
      <c r="B5" s="85"/>
      <c r="C5" s="85"/>
      <c r="D5" s="85"/>
      <c r="E5" s="85"/>
      <c r="F5" s="85"/>
      <c r="G5" s="85"/>
    </row>
    <row r="6" spans="1:7" s="65" customFormat="1" ht="87.75" customHeight="1">
      <c r="A6" s="85"/>
      <c r="B6" s="85"/>
      <c r="C6" s="85"/>
      <c r="D6" s="85"/>
      <c r="E6" s="85"/>
      <c r="F6" s="85"/>
      <c r="G6" s="85"/>
    </row>
    <row r="7" spans="4:7" ht="12.75">
      <c r="D7" s="81"/>
      <c r="E7" s="81"/>
      <c r="F7" s="81"/>
      <c r="G7" s="81"/>
    </row>
    <row r="8" spans="1:7" ht="58.5" customHeight="1">
      <c r="A8" s="47" t="s">
        <v>0</v>
      </c>
      <c r="B8" s="47" t="s">
        <v>187</v>
      </c>
      <c r="C8" s="47" t="s">
        <v>13</v>
      </c>
      <c r="D8" s="71" t="s">
        <v>424</v>
      </c>
      <c r="E8" s="71" t="s">
        <v>425</v>
      </c>
      <c r="F8" s="71" t="s">
        <v>426</v>
      </c>
      <c r="G8" s="71" t="s">
        <v>427</v>
      </c>
    </row>
    <row r="9" spans="1:7" ht="39.75" customHeight="1">
      <c r="A9" s="47" t="s">
        <v>2</v>
      </c>
      <c r="B9" s="47" t="s">
        <v>54</v>
      </c>
      <c r="C9" s="49" t="s">
        <v>29</v>
      </c>
      <c r="D9" s="51">
        <v>26632.699999999997</v>
      </c>
      <c r="E9" s="51">
        <v>4049.7</v>
      </c>
      <c r="F9" s="51">
        <v>22582.999999999996</v>
      </c>
      <c r="G9" s="51">
        <v>15.205743315548181</v>
      </c>
    </row>
    <row r="10" spans="1:7" ht="38.25">
      <c r="A10" s="47" t="s">
        <v>11</v>
      </c>
      <c r="B10" s="47" t="s">
        <v>190</v>
      </c>
      <c r="C10" s="49" t="s">
        <v>30</v>
      </c>
      <c r="D10" s="51">
        <v>1327.8</v>
      </c>
      <c r="E10" s="51">
        <v>251.6</v>
      </c>
      <c r="F10" s="51">
        <v>1076.2</v>
      </c>
      <c r="G10" s="51">
        <v>18.94863684289803</v>
      </c>
    </row>
    <row r="11" spans="1:7" ht="51">
      <c r="A11" s="47" t="s">
        <v>16</v>
      </c>
      <c r="B11" s="47" t="s">
        <v>192</v>
      </c>
      <c r="C11" s="49" t="s">
        <v>22</v>
      </c>
      <c r="D11" s="51">
        <v>1063.1</v>
      </c>
      <c r="E11" s="51">
        <v>223</v>
      </c>
      <c r="F11" s="51">
        <v>840.0999999999999</v>
      </c>
      <c r="G11" s="51">
        <v>20.976389803405137</v>
      </c>
    </row>
    <row r="12" spans="1:7" ht="51">
      <c r="A12" s="47" t="s">
        <v>11</v>
      </c>
      <c r="B12" s="47" t="s">
        <v>202</v>
      </c>
      <c r="C12" s="49" t="s">
        <v>40</v>
      </c>
      <c r="D12" s="66">
        <v>22976.299999999996</v>
      </c>
      <c r="E12" s="66">
        <v>3391.1</v>
      </c>
      <c r="F12" s="51">
        <v>19585.199999999997</v>
      </c>
      <c r="G12" s="51">
        <v>14.759121355483696</v>
      </c>
    </row>
    <row r="13" spans="1:7" ht="12.75">
      <c r="A13" s="47" t="s">
        <v>16</v>
      </c>
      <c r="B13" s="47" t="s">
        <v>208</v>
      </c>
      <c r="C13" s="49" t="s">
        <v>81</v>
      </c>
      <c r="D13" s="51">
        <v>50</v>
      </c>
      <c r="E13" s="51">
        <v>0</v>
      </c>
      <c r="F13" s="51">
        <v>50</v>
      </c>
      <c r="G13" s="51">
        <v>0</v>
      </c>
    </row>
    <row r="14" spans="1:7" ht="12.75">
      <c r="A14" s="47" t="s">
        <v>99</v>
      </c>
      <c r="B14" s="47" t="s">
        <v>199</v>
      </c>
      <c r="C14" s="49" t="s">
        <v>73</v>
      </c>
      <c r="D14" s="66">
        <v>1215.5</v>
      </c>
      <c r="E14" s="66">
        <v>184</v>
      </c>
      <c r="F14" s="51">
        <v>1031.5</v>
      </c>
      <c r="G14" s="51">
        <v>15.1</v>
      </c>
    </row>
    <row r="15" spans="1:7" ht="25.5">
      <c r="A15" s="47" t="s">
        <v>3</v>
      </c>
      <c r="B15" s="47" t="s">
        <v>53</v>
      </c>
      <c r="C15" s="49" t="s">
        <v>24</v>
      </c>
      <c r="D15" s="51">
        <v>400</v>
      </c>
      <c r="E15" s="51">
        <v>0</v>
      </c>
      <c r="F15" s="51">
        <v>400</v>
      </c>
      <c r="G15" s="51">
        <v>0</v>
      </c>
    </row>
    <row r="16" spans="1:7" ht="90.75" customHeight="1">
      <c r="A16" s="47" t="s">
        <v>5</v>
      </c>
      <c r="B16" s="47" t="s">
        <v>240</v>
      </c>
      <c r="C16" s="49" t="s">
        <v>25</v>
      </c>
      <c r="D16" s="51">
        <v>400</v>
      </c>
      <c r="E16" s="51">
        <v>0</v>
      </c>
      <c r="F16" s="51">
        <v>400</v>
      </c>
      <c r="G16" s="51">
        <v>0</v>
      </c>
    </row>
    <row r="17" spans="1:7" ht="12.75">
      <c r="A17" s="47" t="s">
        <v>6</v>
      </c>
      <c r="B17" s="47" t="s">
        <v>95</v>
      </c>
      <c r="C17" s="49" t="s">
        <v>96</v>
      </c>
      <c r="D17" s="51">
        <v>523.5</v>
      </c>
      <c r="E17" s="51">
        <v>0</v>
      </c>
      <c r="F17" s="51">
        <v>523.5</v>
      </c>
      <c r="G17" s="51">
        <v>0</v>
      </c>
    </row>
    <row r="18" spans="1:7" ht="12.75">
      <c r="A18" s="47" t="s">
        <v>7</v>
      </c>
      <c r="B18" s="47" t="s">
        <v>241</v>
      </c>
      <c r="C18" s="49" t="s">
        <v>97</v>
      </c>
      <c r="D18" s="51">
        <v>473.5</v>
      </c>
      <c r="E18" s="51">
        <v>0</v>
      </c>
      <c r="F18" s="51">
        <v>473.5</v>
      </c>
      <c r="G18" s="51">
        <v>0</v>
      </c>
    </row>
    <row r="19" spans="1:7" ht="12.75">
      <c r="A19" s="47" t="s">
        <v>242</v>
      </c>
      <c r="B19" s="47" t="s">
        <v>243</v>
      </c>
      <c r="C19" s="49" t="s">
        <v>159</v>
      </c>
      <c r="D19" s="51">
        <v>50</v>
      </c>
      <c r="E19" s="51">
        <v>0</v>
      </c>
      <c r="F19" s="51">
        <v>50</v>
      </c>
      <c r="G19" s="51">
        <v>0</v>
      </c>
    </row>
    <row r="20" spans="1:7" ht="12.75">
      <c r="A20" s="47" t="s">
        <v>8</v>
      </c>
      <c r="B20" s="47" t="s">
        <v>52</v>
      </c>
      <c r="C20" s="49" t="s">
        <v>23</v>
      </c>
      <c r="D20" s="51">
        <v>44595.8</v>
      </c>
      <c r="E20" s="51">
        <v>187.4</v>
      </c>
      <c r="F20" s="51">
        <v>44408.4</v>
      </c>
      <c r="G20" s="51">
        <v>0.42021894438489726</v>
      </c>
    </row>
    <row r="21" spans="1:7" ht="12.75">
      <c r="A21" s="47" t="s">
        <v>9</v>
      </c>
      <c r="B21" s="47" t="s">
        <v>245</v>
      </c>
      <c r="C21" s="49" t="s">
        <v>47</v>
      </c>
      <c r="D21" s="66">
        <v>44595.8</v>
      </c>
      <c r="E21" s="66">
        <v>187.4</v>
      </c>
      <c r="F21" s="51">
        <v>44408.4</v>
      </c>
      <c r="G21" s="51">
        <v>0.42021894438489726</v>
      </c>
    </row>
    <row r="22" spans="1:7" ht="12.75">
      <c r="A22" s="47" t="s">
        <v>18</v>
      </c>
      <c r="B22" s="47" t="s">
        <v>51</v>
      </c>
      <c r="C22" s="49" t="s">
        <v>26</v>
      </c>
      <c r="D22" s="66">
        <v>2320.3</v>
      </c>
      <c r="E22" s="66">
        <v>0</v>
      </c>
      <c r="F22" s="51">
        <v>2320.3</v>
      </c>
      <c r="G22" s="51">
        <v>0</v>
      </c>
    </row>
    <row r="23" spans="1:7" ht="25.5">
      <c r="A23" s="47" t="s">
        <v>275</v>
      </c>
      <c r="B23" s="47" t="s">
        <v>276</v>
      </c>
      <c r="C23" s="49" t="s">
        <v>163</v>
      </c>
      <c r="D23" s="51">
        <v>270</v>
      </c>
      <c r="E23" s="51">
        <v>0</v>
      </c>
      <c r="F23" s="51">
        <v>270</v>
      </c>
      <c r="G23" s="51">
        <v>0</v>
      </c>
    </row>
    <row r="24" spans="1:7" ht="12.75">
      <c r="A24" s="47" t="s">
        <v>141</v>
      </c>
      <c r="B24" s="47" t="s">
        <v>278</v>
      </c>
      <c r="C24" s="49" t="s">
        <v>344</v>
      </c>
      <c r="D24" s="51">
        <v>1100</v>
      </c>
      <c r="E24" s="51">
        <v>0</v>
      </c>
      <c r="F24" s="51">
        <v>1100</v>
      </c>
      <c r="G24" s="51">
        <v>0</v>
      </c>
    </row>
    <row r="25" spans="1:7" ht="12.75">
      <c r="A25" s="57" t="s">
        <v>285</v>
      </c>
      <c r="B25" s="47" t="s">
        <v>286</v>
      </c>
      <c r="C25" s="58" t="s">
        <v>83</v>
      </c>
      <c r="D25" s="68">
        <v>950.3</v>
      </c>
      <c r="E25" s="68">
        <v>0</v>
      </c>
      <c r="F25" s="51">
        <v>950.3</v>
      </c>
      <c r="G25" s="51">
        <v>0</v>
      </c>
    </row>
    <row r="26" spans="1:7" ht="12.75">
      <c r="A26" s="47" t="s">
        <v>19</v>
      </c>
      <c r="B26" s="47" t="s">
        <v>310</v>
      </c>
      <c r="C26" s="49" t="s">
        <v>27</v>
      </c>
      <c r="D26" s="51">
        <v>8100</v>
      </c>
      <c r="E26" s="51">
        <v>4674</v>
      </c>
      <c r="F26" s="51">
        <v>3426</v>
      </c>
      <c r="G26" s="51">
        <v>57.7037037037037</v>
      </c>
    </row>
    <row r="27" spans="1:7" ht="12.75">
      <c r="A27" s="47" t="s">
        <v>162</v>
      </c>
      <c r="B27" s="47" t="s">
        <v>311</v>
      </c>
      <c r="C27" s="49" t="s">
        <v>28</v>
      </c>
      <c r="D27" s="66">
        <v>8100</v>
      </c>
      <c r="E27" s="66">
        <v>4674</v>
      </c>
      <c r="F27" s="51">
        <v>3426</v>
      </c>
      <c r="G27" s="51">
        <v>57.7037037037037</v>
      </c>
    </row>
    <row r="28" spans="1:7" ht="12.75">
      <c r="A28" s="47" t="s">
        <v>49</v>
      </c>
      <c r="B28" s="47" t="s">
        <v>50</v>
      </c>
      <c r="C28" s="49">
        <v>1000</v>
      </c>
      <c r="D28" s="51">
        <v>18411.1</v>
      </c>
      <c r="E28" s="51">
        <v>3502.2</v>
      </c>
      <c r="F28" s="51">
        <v>14908.899999999998</v>
      </c>
      <c r="G28" s="51">
        <v>19.02222029102009</v>
      </c>
    </row>
    <row r="29" spans="1:7" ht="12.75">
      <c r="A29" s="47" t="s">
        <v>82</v>
      </c>
      <c r="B29" s="47" t="s">
        <v>321</v>
      </c>
      <c r="C29" s="49">
        <v>1003</v>
      </c>
      <c r="D29" s="51">
        <v>1176.3</v>
      </c>
      <c r="E29" s="51">
        <v>294.1</v>
      </c>
      <c r="F29" s="51">
        <v>882.1999999999999</v>
      </c>
      <c r="G29" s="51">
        <v>25.00212530816969</v>
      </c>
    </row>
    <row r="30" spans="1:7" ht="12.75">
      <c r="A30" s="47" t="s">
        <v>325</v>
      </c>
      <c r="B30" s="47" t="s">
        <v>326</v>
      </c>
      <c r="C30" s="49">
        <v>1004</v>
      </c>
      <c r="D30" s="51">
        <v>17234.8</v>
      </c>
      <c r="E30" s="51">
        <v>3208.1</v>
      </c>
      <c r="F30" s="51">
        <v>14026.699999999999</v>
      </c>
      <c r="G30" s="51">
        <v>18.61408313412398</v>
      </c>
    </row>
    <row r="31" spans="1:7" ht="12.75">
      <c r="A31" s="47" t="s">
        <v>98</v>
      </c>
      <c r="B31" s="47" t="s">
        <v>336</v>
      </c>
      <c r="C31" s="49">
        <v>1100</v>
      </c>
      <c r="D31" s="51">
        <v>700</v>
      </c>
      <c r="E31" s="51">
        <v>25</v>
      </c>
      <c r="F31" s="51">
        <v>675</v>
      </c>
      <c r="G31" s="51">
        <v>3.571428571428571</v>
      </c>
    </row>
    <row r="32" spans="1:7" ht="12.75">
      <c r="A32" s="47" t="s">
        <v>70</v>
      </c>
      <c r="B32" s="47" t="s">
        <v>337</v>
      </c>
      <c r="C32" s="49">
        <v>1101</v>
      </c>
      <c r="D32" s="51">
        <v>700</v>
      </c>
      <c r="E32" s="51">
        <v>25</v>
      </c>
      <c r="F32" s="51">
        <v>675</v>
      </c>
      <c r="G32" s="51">
        <v>3.571428571428571</v>
      </c>
    </row>
    <row r="33" spans="1:7" ht="12.75">
      <c r="A33" s="47" t="s">
        <v>127</v>
      </c>
      <c r="B33" s="47" t="s">
        <v>68</v>
      </c>
      <c r="C33" s="49">
        <v>1200</v>
      </c>
      <c r="D33" s="51">
        <v>2500</v>
      </c>
      <c r="E33" s="51">
        <v>480</v>
      </c>
      <c r="F33" s="51">
        <v>2020</v>
      </c>
      <c r="G33" s="51">
        <v>19.2</v>
      </c>
    </row>
    <row r="34" spans="1:7" ht="12.75">
      <c r="A34" s="47" t="s">
        <v>134</v>
      </c>
      <c r="B34" s="47" t="s">
        <v>339</v>
      </c>
      <c r="C34" s="49">
        <v>1202</v>
      </c>
      <c r="D34" s="51">
        <v>2500</v>
      </c>
      <c r="E34" s="51">
        <v>480</v>
      </c>
      <c r="F34" s="51">
        <v>2020</v>
      </c>
      <c r="G34" s="51">
        <v>19.2</v>
      </c>
    </row>
    <row r="35" spans="1:7" ht="12.75">
      <c r="A35" s="52"/>
      <c r="B35" s="47" t="s">
        <v>341</v>
      </c>
      <c r="C35" s="50"/>
      <c r="D35" s="51">
        <v>104183.4</v>
      </c>
      <c r="E35" s="51">
        <v>12918.300000000001</v>
      </c>
      <c r="F35" s="51">
        <v>91265.09999999999</v>
      </c>
      <c r="G35" s="51">
        <v>12.399576132090143</v>
      </c>
    </row>
  </sheetData>
  <sheetProtection/>
  <mergeCells count="6">
    <mergeCell ref="A1:G1"/>
    <mergeCell ref="A2:G2"/>
    <mergeCell ref="A3:G3"/>
    <mergeCell ref="A4:G4"/>
    <mergeCell ref="A5:G6"/>
    <mergeCell ref="D7:G7"/>
  </mergeCells>
  <printOptions/>
  <pageMargins left="0.31496062992125984" right="0.31496062992125984" top="0.7480314960629921" bottom="0.7480314960629921" header="0.31496062992125984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105" zoomScaleSheetLayoutView="105" zoomScalePageLayoutView="0" workbookViewId="0" topLeftCell="A1">
      <selection activeCell="F8" sqref="F8"/>
    </sheetView>
  </sheetViews>
  <sheetFormatPr defaultColWidth="9.00390625" defaultRowHeight="12.75"/>
  <cols>
    <col min="1" max="1" width="23.125" style="0" customWidth="1"/>
    <col min="2" max="2" width="48.00390625" style="0" customWidth="1"/>
    <col min="3" max="3" width="19.375" style="0" customWidth="1"/>
    <col min="4" max="4" width="15.375" style="0" customWidth="1"/>
  </cols>
  <sheetData>
    <row r="1" spans="1:4" ht="15.75">
      <c r="A1" s="84" t="s">
        <v>353</v>
      </c>
      <c r="B1" s="84"/>
      <c r="C1" s="84"/>
      <c r="D1" s="84"/>
    </row>
    <row r="2" spans="1:4" ht="15.75" customHeight="1">
      <c r="A2" s="84" t="s">
        <v>410</v>
      </c>
      <c r="B2" s="84"/>
      <c r="C2" s="84"/>
      <c r="D2" s="84"/>
    </row>
    <row r="3" spans="1:4" ht="15.75">
      <c r="A3" s="86" t="s">
        <v>437</v>
      </c>
      <c r="B3" s="86"/>
      <c r="C3" s="86"/>
      <c r="D3" s="86"/>
    </row>
    <row r="4" spans="1:3" ht="12.75">
      <c r="A4" s="79"/>
      <c r="B4" s="79"/>
      <c r="C4" s="79"/>
    </row>
    <row r="5" spans="1:3" s="65" customFormat="1" ht="15.75" customHeight="1">
      <c r="A5" s="85" t="s">
        <v>434</v>
      </c>
      <c r="B5" s="85"/>
      <c r="C5" s="85"/>
    </row>
    <row r="6" spans="1:3" s="65" customFormat="1" ht="87.75" customHeight="1">
      <c r="A6" s="85"/>
      <c r="B6" s="85"/>
      <c r="C6" s="85"/>
    </row>
    <row r="7" spans="1:3" ht="12.75">
      <c r="A7" s="85"/>
      <c r="B7" s="85"/>
      <c r="C7" s="85"/>
    </row>
    <row r="8" spans="1:3" ht="12.75">
      <c r="A8" s="21"/>
      <c r="B8" s="4"/>
      <c r="C8" s="18"/>
    </row>
    <row r="9" spans="1:3" ht="16.5" thickBot="1">
      <c r="A9" s="22"/>
      <c r="B9" s="23"/>
      <c r="C9" s="74" t="s">
        <v>343</v>
      </c>
    </row>
    <row r="10" spans="1:4" ht="39" customHeight="1" thickBot="1">
      <c r="A10" s="77" t="s">
        <v>125</v>
      </c>
      <c r="B10" s="78" t="s">
        <v>20</v>
      </c>
      <c r="C10" s="75" t="s">
        <v>435</v>
      </c>
      <c r="D10" s="76" t="s">
        <v>436</v>
      </c>
    </row>
    <row r="11" spans="1:4" ht="25.5">
      <c r="A11" s="24" t="s">
        <v>74</v>
      </c>
      <c r="B11" s="5" t="s">
        <v>55</v>
      </c>
      <c r="C11" s="25">
        <f>C16-C12</f>
        <v>4917</v>
      </c>
      <c r="D11" s="25">
        <f>D16-D12</f>
        <v>-2941.699999999999</v>
      </c>
    </row>
    <row r="12" spans="1:4" ht="12.75">
      <c r="A12" s="26" t="s">
        <v>75</v>
      </c>
      <c r="B12" s="27" t="s">
        <v>41</v>
      </c>
      <c r="C12" s="28">
        <f aca="true" t="shared" si="0" ref="C12:D14">C13</f>
        <v>99266.4</v>
      </c>
      <c r="D12" s="28">
        <f t="shared" si="0"/>
        <v>15860</v>
      </c>
    </row>
    <row r="13" spans="1:4" ht="12.75">
      <c r="A13" s="26" t="s">
        <v>76</v>
      </c>
      <c r="B13" s="27" t="s">
        <v>42</v>
      </c>
      <c r="C13" s="28">
        <f t="shared" si="0"/>
        <v>99266.4</v>
      </c>
      <c r="D13" s="28">
        <f t="shared" si="0"/>
        <v>15860</v>
      </c>
    </row>
    <row r="14" spans="1:4" ht="12.75">
      <c r="A14" s="26" t="s">
        <v>77</v>
      </c>
      <c r="B14" s="27" t="s">
        <v>117</v>
      </c>
      <c r="C14" s="28">
        <f t="shared" si="0"/>
        <v>99266.4</v>
      </c>
      <c r="D14" s="28">
        <f t="shared" si="0"/>
        <v>15860</v>
      </c>
    </row>
    <row r="15" spans="1:4" ht="38.25">
      <c r="A15" s="26" t="s">
        <v>363</v>
      </c>
      <c r="B15" s="29" t="s">
        <v>121</v>
      </c>
      <c r="C15" s="28">
        <f>1Доходы!E51</f>
        <v>99266.4</v>
      </c>
      <c r="D15" s="28">
        <f>1Доходы!F51</f>
        <v>15860</v>
      </c>
    </row>
    <row r="16" spans="1:4" ht="12.75">
      <c r="A16" s="26" t="s">
        <v>78</v>
      </c>
      <c r="B16" s="10" t="s">
        <v>43</v>
      </c>
      <c r="C16" s="28">
        <f aca="true" t="shared" si="1" ref="C16:D18">C17</f>
        <v>104183.4</v>
      </c>
      <c r="D16" s="28">
        <f t="shared" si="1"/>
        <v>12918.300000000001</v>
      </c>
    </row>
    <row r="17" spans="1:4" ht="12.75">
      <c r="A17" s="26" t="s">
        <v>79</v>
      </c>
      <c r="B17" s="10" t="s">
        <v>44</v>
      </c>
      <c r="C17" s="28">
        <f t="shared" si="1"/>
        <v>104183.4</v>
      </c>
      <c r="D17" s="28">
        <f t="shared" si="1"/>
        <v>12918.300000000001</v>
      </c>
    </row>
    <row r="18" spans="1:4" ht="25.5">
      <c r="A18" s="26" t="s">
        <v>80</v>
      </c>
      <c r="B18" s="10" t="s">
        <v>45</v>
      </c>
      <c r="C18" s="28">
        <f t="shared" si="1"/>
        <v>104183.4</v>
      </c>
      <c r="D18" s="28">
        <f t="shared" si="1"/>
        <v>12918.300000000001</v>
      </c>
    </row>
    <row r="19" spans="1:4" ht="38.25">
      <c r="A19" s="26" t="s">
        <v>364</v>
      </c>
      <c r="B19" s="10" t="s">
        <v>120</v>
      </c>
      <c r="C19" s="28">
        <f>2Ведомственная!G202</f>
        <v>104183.4</v>
      </c>
      <c r="D19" s="28">
        <f>2Ведомственная!H202</f>
        <v>12918.300000000001</v>
      </c>
    </row>
    <row r="20" spans="1:4" ht="25.5">
      <c r="A20" s="30" t="s">
        <v>62</v>
      </c>
      <c r="B20" s="31" t="s">
        <v>105</v>
      </c>
      <c r="C20" s="25">
        <f>SUM(C11)</f>
        <v>4917</v>
      </c>
      <c r="D20" s="25">
        <f>SUM(D11)</f>
        <v>-2941.699999999999</v>
      </c>
    </row>
    <row r="22" ht="12.75">
      <c r="C22" s="17"/>
    </row>
    <row r="24" ht="12.75">
      <c r="B24" s="1"/>
    </row>
    <row r="26" ht="14.25">
      <c r="B26" s="2"/>
    </row>
    <row r="29" ht="15">
      <c r="B29" s="3"/>
    </row>
  </sheetData>
  <sheetProtection/>
  <mergeCells count="5">
    <mergeCell ref="A5:C7"/>
    <mergeCell ref="A4:C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Смирнова Валентина Олеговна</cp:lastModifiedBy>
  <cp:lastPrinted>2020-08-10T11:02:37Z</cp:lastPrinted>
  <dcterms:created xsi:type="dcterms:W3CDTF">2004-01-09T12:13:45Z</dcterms:created>
  <dcterms:modified xsi:type="dcterms:W3CDTF">2020-08-10T11:04:15Z</dcterms:modified>
  <cp:category/>
  <cp:version/>
  <cp:contentType/>
  <cp:contentStatus/>
</cp:coreProperties>
</file>